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/>
  <xr:revisionPtr revIDLastSave="0" documentId="13_ncr:1_{415EB44A-E168-4A8D-B560-F7D313C99037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APPROVISIONNENTS" sheetId="1" r:id="rId1"/>
    <sheet name="SERVICES" sheetId="2" r:id="rId2"/>
    <sheet name="TRAVAUX" sheetId="3" r:id="rId3"/>
    <sheet name="Consolidé" sheetId="4" r:id="rId4"/>
    <sheet name="Budget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1" i="4" l="1"/>
  <c r="E69" i="4"/>
  <c r="E67" i="4"/>
  <c r="E63" i="4"/>
  <c r="E61" i="4"/>
  <c r="E59" i="4"/>
  <c r="E57" i="4"/>
  <c r="E55" i="4"/>
  <c r="E52" i="4"/>
  <c r="E49" i="4"/>
  <c r="E53" i="4" s="1"/>
  <c r="E44" i="4"/>
  <c r="E42" i="4"/>
  <c r="E39" i="4"/>
  <c r="E37" i="4"/>
  <c r="E35" i="4"/>
  <c r="E30" i="4"/>
  <c r="I27" i="4"/>
  <c r="E27" i="4"/>
  <c r="E72" i="4" l="1"/>
  <c r="E45" i="4"/>
  <c r="E64" i="4"/>
  <c r="E26" i="3"/>
  <c r="E24" i="3"/>
  <c r="E73" i="4" l="1"/>
  <c r="E31" i="2"/>
  <c r="E33" i="2" l="1"/>
  <c r="G59" i="5"/>
  <c r="H59" i="5" s="1"/>
  <c r="I27" i="1"/>
  <c r="E28" i="3"/>
  <c r="E29" i="3" s="1"/>
  <c r="E39" i="2"/>
  <c r="E37" i="2"/>
  <c r="E35" i="2"/>
  <c r="E28" i="2"/>
  <c r="E25" i="2"/>
  <c r="E44" i="1"/>
  <c r="E42" i="1"/>
  <c r="E39" i="1"/>
  <c r="E37" i="1"/>
  <c r="E35" i="1"/>
  <c r="E30" i="1"/>
  <c r="E27" i="1"/>
  <c r="H7" i="5"/>
  <c r="H8" i="5"/>
  <c r="H9" i="5"/>
  <c r="H10" i="5"/>
  <c r="H11" i="5"/>
  <c r="H12" i="5"/>
  <c r="H13" i="5"/>
  <c r="H15" i="5"/>
  <c r="H17" i="5"/>
  <c r="H18" i="5"/>
  <c r="H19" i="5"/>
  <c r="H21" i="5"/>
  <c r="H23" i="5"/>
  <c r="H27" i="5"/>
  <c r="H28" i="5"/>
  <c r="H29" i="5"/>
  <c r="H30" i="5"/>
  <c r="H31" i="5"/>
  <c r="H32" i="5"/>
  <c r="H36" i="5"/>
  <c r="H37" i="5"/>
  <c r="H38" i="5"/>
  <c r="H39" i="5"/>
  <c r="H40" i="5"/>
  <c r="H41" i="5"/>
  <c r="H44" i="5"/>
  <c r="H45" i="5"/>
  <c r="H46" i="5"/>
  <c r="H47" i="5"/>
  <c r="H48" i="5"/>
  <c r="H49" i="5"/>
  <c r="H51" i="5"/>
  <c r="H52" i="5"/>
  <c r="H53" i="5"/>
  <c r="H54" i="5"/>
  <c r="H56" i="5"/>
  <c r="H57" i="5"/>
  <c r="H58" i="5"/>
  <c r="H60" i="5"/>
  <c r="H62" i="5"/>
  <c r="H63" i="5"/>
  <c r="H64" i="5"/>
  <c r="H65" i="5"/>
  <c r="H67" i="5"/>
  <c r="H68" i="5"/>
  <c r="H69" i="5"/>
  <c r="H70" i="5"/>
  <c r="H71" i="5"/>
  <c r="H72" i="5"/>
  <c r="H6" i="5"/>
  <c r="G71" i="5"/>
  <c r="G70" i="5"/>
  <c r="G69" i="5"/>
  <c r="G68" i="5"/>
  <c r="G67" i="5"/>
  <c r="G72" i="5" s="1"/>
  <c r="G64" i="5"/>
  <c r="G63" i="5"/>
  <c r="G62" i="5"/>
  <c r="G58" i="5"/>
  <c r="G57" i="5"/>
  <c r="G60" i="5" s="1"/>
  <c r="G56" i="5"/>
  <c r="D53" i="5"/>
  <c r="G53" i="5" s="1"/>
  <c r="G52" i="5"/>
  <c r="G51" i="5"/>
  <c r="G49" i="5"/>
  <c r="G48" i="5"/>
  <c r="G47" i="5"/>
  <c r="G46" i="5"/>
  <c r="G45" i="5"/>
  <c r="G44" i="5"/>
  <c r="G41" i="5"/>
  <c r="G40" i="5"/>
  <c r="G39" i="5"/>
  <c r="G38" i="5"/>
  <c r="G37" i="5"/>
  <c r="G36" i="5"/>
  <c r="G32" i="5"/>
  <c r="G31" i="5"/>
  <c r="G30" i="5"/>
  <c r="G29" i="5"/>
  <c r="G27" i="5"/>
  <c r="G25" i="5"/>
  <c r="H25" i="5" s="1"/>
  <c r="G24" i="5"/>
  <c r="H24" i="5" s="1"/>
  <c r="G23" i="5"/>
  <c r="G21" i="5"/>
  <c r="G19" i="5"/>
  <c r="G28" i="5"/>
  <c r="G17" i="5"/>
  <c r="G15" i="5"/>
  <c r="G12" i="5"/>
  <c r="G10" i="5"/>
  <c r="G11" i="5"/>
  <c r="G8" i="5"/>
  <c r="G7" i="5"/>
  <c r="G6" i="5"/>
  <c r="E45" i="1" l="1"/>
  <c r="E29" i="2"/>
  <c r="E40" i="2" s="1"/>
  <c r="G54" i="5"/>
  <c r="G9" i="5"/>
  <c r="G65" i="5"/>
  <c r="G18" i="5"/>
  <c r="G33" i="5" l="1"/>
  <c r="H33" i="5" s="1"/>
  <c r="G13" i="5"/>
  <c r="D8" i="4"/>
  <c r="D7" i="4"/>
  <c r="D6" i="4"/>
  <c r="D5" i="4"/>
  <c r="D4" i="4"/>
  <c r="D3" i="4"/>
  <c r="D2" i="4"/>
  <c r="G73" i="5" l="1"/>
  <c r="H73" i="5" l="1"/>
  <c r="H74" i="5" s="1"/>
  <c r="G74" i="5"/>
  <c r="G75" i="5"/>
  <c r="H75" i="5" s="1"/>
</calcChain>
</file>

<file path=xl/sharedStrings.xml><?xml version="1.0" encoding="utf-8"?>
<sst xmlns="http://schemas.openxmlformats.org/spreadsheetml/2006/main" count="594" uniqueCount="293">
  <si>
    <t>Procurement Plan for Supply, Service and Works</t>
  </si>
  <si>
    <t xml:space="preserve">Description of
lots and items
</t>
  </si>
  <si>
    <t>Procurement procedure</t>
  </si>
  <si>
    <t>A</t>
  </si>
  <si>
    <t>B</t>
  </si>
  <si>
    <t>C</t>
  </si>
  <si>
    <t>D</t>
  </si>
  <si>
    <t>E</t>
  </si>
  <si>
    <t>(A+B)</t>
  </si>
  <si>
    <t>(D-C)</t>
  </si>
  <si>
    <t>Time to carry out the procurement procedure (incl time for import/export permits and registration)</t>
  </si>
  <si>
    <t>Total delivery time</t>
  </si>
  <si>
    <t>Goods required by</t>
  </si>
  <si>
    <t xml:space="preserve">Procure-ment start date </t>
  </si>
  <si>
    <t>(Note: remember to adjust activity plan)</t>
  </si>
  <si>
    <t>EUR</t>
  </si>
  <si>
    <t>Days</t>
  </si>
  <si>
    <t>Date</t>
  </si>
  <si>
    <t>SUPPLY</t>
  </si>
  <si>
    <t>WORKS</t>
  </si>
  <si>
    <t>PROCUREMENT PLAN</t>
  </si>
  <si>
    <t xml:space="preserve">Derogations: </t>
  </si>
  <si>
    <t>Date needed at project site + start date</t>
  </si>
  <si>
    <t>Budget line number</t>
  </si>
  <si>
    <t>Quantity</t>
  </si>
  <si>
    <t>Note Number</t>
  </si>
  <si>
    <t xml:space="preserve">Estimated cost including  VAT and taxes
EUR
</t>
  </si>
  <si>
    <t xml:space="preserve">Preparation date: </t>
  </si>
  <si>
    <t>Delivery time by the supplier + transit time + custom clearance + local haulage</t>
  </si>
  <si>
    <t xml:space="preserve">Project title: </t>
  </si>
  <si>
    <t>Project PID:</t>
  </si>
  <si>
    <t>Donor:</t>
  </si>
  <si>
    <t>Revision date &amp; version no.</t>
  </si>
  <si>
    <t>Project timeframe:</t>
  </si>
  <si>
    <t>Signature</t>
  </si>
  <si>
    <t>SERVICES</t>
  </si>
  <si>
    <t>Activities / Item</t>
  </si>
  <si>
    <t>Unit</t>
  </si>
  <si>
    <t>Personnel</t>
  </si>
  <si>
    <t>WASH Program Manager (1)</t>
  </si>
  <si>
    <t>month</t>
  </si>
  <si>
    <t>Water supply supervisor (1)</t>
  </si>
  <si>
    <t>Sanitation and hygiene supervisor (1)</t>
  </si>
  <si>
    <t>Logistics and procurement officer (1)</t>
  </si>
  <si>
    <t>Driver (1)</t>
  </si>
  <si>
    <t>Finance Officer</t>
  </si>
  <si>
    <t>NCA Head Office WASH in Emergencies Specialist</t>
  </si>
  <si>
    <t>Subtotal Personnel</t>
  </si>
  <si>
    <t>days</t>
  </si>
  <si>
    <t>water treatment and quality monitoring</t>
  </si>
  <si>
    <t>unit</t>
  </si>
  <si>
    <t>consumables for water treatment and monitoring</t>
  </si>
  <si>
    <t xml:space="preserve">month </t>
  </si>
  <si>
    <t>water point supervisors refugee workers (10)</t>
  </si>
  <si>
    <t xml:space="preserve">Installation of 4 storage capacity of 15,000 liters with distribution </t>
  </si>
  <si>
    <t>15,000 liter tank</t>
  </si>
  <si>
    <t>tank</t>
  </si>
  <si>
    <t xml:space="preserve">construction of tap stands </t>
  </si>
  <si>
    <t>unit cost</t>
  </si>
  <si>
    <t>distribution system installation</t>
  </si>
  <si>
    <t xml:space="preserve">water treatment and quality monitoring </t>
  </si>
  <si>
    <t>2.10</t>
  </si>
  <si>
    <t>2.11</t>
  </si>
  <si>
    <t>water point supervisors refugee workers (4)</t>
  </si>
  <si>
    <t>supervisor</t>
  </si>
  <si>
    <t>2.12</t>
  </si>
  <si>
    <t>distribution jerry cans (2 per family)</t>
  </si>
  <si>
    <t>2.13</t>
  </si>
  <si>
    <t>Evaluation, supply and installation solar pumping system</t>
  </si>
  <si>
    <t>lump sum</t>
  </si>
  <si>
    <t>2.14</t>
  </si>
  <si>
    <t>Extend the distribution network to the communal facilities (school, health centers, public space…) in the intervention area.</t>
  </si>
  <si>
    <t>Subtotal Outcome 1</t>
  </si>
  <si>
    <t>2.15</t>
  </si>
  <si>
    <t xml:space="preserve">latrine materials </t>
  </si>
  <si>
    <t>materials per latrine</t>
  </si>
  <si>
    <t>2.16</t>
  </si>
  <si>
    <t>shower materials</t>
  </si>
  <si>
    <t>materials per shower</t>
  </si>
  <si>
    <t>2.17</t>
  </si>
  <si>
    <t>C4W supervisor of masons and construction workers (2)</t>
  </si>
  <si>
    <t>2.18</t>
  </si>
  <si>
    <t>C4W latrine and shower construction workers (15)</t>
  </si>
  <si>
    <t>2.19</t>
  </si>
  <si>
    <t>C4W latrine and shower cleaners (25)</t>
  </si>
  <si>
    <t>2.20</t>
  </si>
  <si>
    <t>desludging trucks and toilet maintenance</t>
  </si>
  <si>
    <t>months</t>
  </si>
  <si>
    <t>2.21</t>
  </si>
  <si>
    <t>2.22</t>
  </si>
  <si>
    <t>2.23</t>
  </si>
  <si>
    <t xml:space="preserve">C4W supervisor of masons and construction workers </t>
  </si>
  <si>
    <t>2.24</t>
  </si>
  <si>
    <t>C4W latrine and shower construction workers (15 workers)</t>
  </si>
  <si>
    <t>2.25</t>
  </si>
  <si>
    <t>C4W latrine and shower cleaners (20)</t>
  </si>
  <si>
    <t>2.26</t>
  </si>
  <si>
    <t>hygiene kits for refugees</t>
  </si>
  <si>
    <t>kit</t>
  </si>
  <si>
    <t>2.27</t>
  </si>
  <si>
    <t>replenishment hygiene kits</t>
  </si>
  <si>
    <t>2.28</t>
  </si>
  <si>
    <t>hygiene promoters/community mobilizers (15)</t>
  </si>
  <si>
    <t>Subtotal outcome 2</t>
  </si>
  <si>
    <t>3.</t>
  </si>
  <si>
    <t>Recruitment, Monitoring and Supervisory costs</t>
  </si>
  <si>
    <t>3.1</t>
  </si>
  <si>
    <t>domestic air tickets</t>
  </si>
  <si>
    <t>round trip ticket</t>
  </si>
  <si>
    <t>3.2</t>
  </si>
  <si>
    <t xml:space="preserve">accommodation </t>
  </si>
  <si>
    <t>3.3</t>
  </si>
  <si>
    <t>per diem costs</t>
  </si>
  <si>
    <t>Subtotal recruitment and monitoring costs</t>
  </si>
  <si>
    <t>4.</t>
  </si>
  <si>
    <t>Supplies and Materials</t>
  </si>
  <si>
    <t>4.1</t>
  </si>
  <si>
    <t>computers</t>
  </si>
  <si>
    <t>laptop</t>
  </si>
  <si>
    <t>4.2</t>
  </si>
  <si>
    <t>printer</t>
  </si>
  <si>
    <t>4.3</t>
  </si>
  <si>
    <t>office supplies</t>
  </si>
  <si>
    <t xml:space="preserve">Subtotal </t>
  </si>
  <si>
    <t>5.</t>
  </si>
  <si>
    <t>Admin Support costs</t>
  </si>
  <si>
    <t>5.1</t>
  </si>
  <si>
    <t>office rental</t>
  </si>
  <si>
    <t>5.2</t>
  </si>
  <si>
    <t>office utilities</t>
  </si>
  <si>
    <t>5.3</t>
  </si>
  <si>
    <t>communication (telephone, internet)</t>
  </si>
  <si>
    <t>5.4</t>
  </si>
  <si>
    <t>security for office and warehouse</t>
  </si>
  <si>
    <t>5.5</t>
  </si>
  <si>
    <t>audit</t>
  </si>
  <si>
    <t>fee</t>
  </si>
  <si>
    <t>Subtotal Admin support costs</t>
  </si>
  <si>
    <t>Subtotal total project costs</t>
  </si>
  <si>
    <t>6.</t>
  </si>
  <si>
    <t>Head office 7% admin fee</t>
  </si>
  <si>
    <t>Total project costs</t>
  </si>
  <si>
    <t>Outcome 1a: water in Site 1 reception center</t>
  </si>
  <si>
    <t>Water trucking in Site 1</t>
  </si>
  <si>
    <t>Delagua kit</t>
  </si>
  <si>
    <t>Outcome 2a: Sanitation Site 1 site</t>
  </si>
  <si>
    <t>Latrines and showers Site 1</t>
  </si>
  <si>
    <t>Outcome 1b: water in Site 2 camp</t>
  </si>
  <si>
    <t>Water trucking in Site 2</t>
  </si>
  <si>
    <t>Outcome 2b: Sanitation and Hygiene Site 2 site</t>
  </si>
  <si>
    <t>Latrines and showers Site 2 12 villages</t>
  </si>
  <si>
    <t>Hygiene  in Site 2 camp</t>
  </si>
  <si>
    <t>2.29</t>
  </si>
  <si>
    <t>Unit cost Local currency</t>
  </si>
  <si>
    <t>Total cost Local currency</t>
  </si>
  <si>
    <t>Total cost EURO</t>
  </si>
  <si>
    <t>LS</t>
  </si>
  <si>
    <t>2.6</t>
  </si>
  <si>
    <t>Jerry cans</t>
  </si>
  <si>
    <t>Simple</t>
  </si>
  <si>
    <t>DelAgua Kit Site 2</t>
  </si>
  <si>
    <t>International Funding Agency</t>
  </si>
  <si>
    <t>v1</t>
  </si>
  <si>
    <t>26 Mar xx</t>
  </si>
  <si>
    <t>30 Jun xx</t>
  </si>
  <si>
    <t>30 Sep xx</t>
  </si>
  <si>
    <t>10 Jan xx</t>
  </si>
  <si>
    <t>01 Jan xx</t>
  </si>
  <si>
    <t>18 Mar xx</t>
  </si>
  <si>
    <t>06 Mar xx</t>
  </si>
  <si>
    <t>15 Jan xx</t>
  </si>
  <si>
    <t>05 Jan xx</t>
  </si>
  <si>
    <t>01 Jun xx</t>
  </si>
  <si>
    <t>3.4</t>
  </si>
  <si>
    <t>Monitoring and Evaluation</t>
  </si>
  <si>
    <t>on going</t>
  </si>
  <si>
    <t>17 Jan xx</t>
  </si>
  <si>
    <t>26 Nov xx</t>
  </si>
  <si>
    <t>24 Jan xx</t>
  </si>
  <si>
    <t>11 Jan xx</t>
  </si>
  <si>
    <t>2.2</t>
  </si>
  <si>
    <t>2.3</t>
  </si>
  <si>
    <t>2.9</t>
  </si>
  <si>
    <t>NCA WASH PROJECT</t>
  </si>
  <si>
    <t>NCA WASH Project</t>
  </si>
  <si>
    <t>2.7</t>
  </si>
  <si>
    <t>2.8</t>
  </si>
  <si>
    <t xml:space="preserve">Distribution system instlallation
</t>
  </si>
  <si>
    <t>02 Jun xx</t>
  </si>
  <si>
    <t>PLAN D'APPROVISIONNEMENT</t>
  </si>
  <si>
    <t>Titre du projet :</t>
  </si>
  <si>
    <t>PID du project :</t>
  </si>
  <si>
    <t>Bailleur de fonds :</t>
  </si>
  <si>
    <t>Durée du projet :</t>
  </si>
  <si>
    <t>Date de préparation :</t>
  </si>
  <si>
    <t>Date de révision et N° de version :</t>
  </si>
  <si>
    <t>Dérogations :</t>
  </si>
  <si>
    <t>01 Janvier 20XX au 31 Décembre 20XX</t>
  </si>
  <si>
    <t>15 Décembre 20XX</t>
  </si>
  <si>
    <t>Voir notes</t>
  </si>
  <si>
    <t xml:space="preserve">Plan d'achat approvisionnements, Services et Travaux </t>
  </si>
  <si>
    <t>Numéro Ligne budgétaire</t>
  </si>
  <si>
    <t xml:space="preserve">Descriptions du lot et des articles
</t>
  </si>
  <si>
    <t>Quantité</t>
  </si>
  <si>
    <t>Numéro de Note</t>
  </si>
  <si>
    <t xml:space="preserve">Coût estimatif incluant la TVA et les taxes EUR
</t>
  </si>
  <si>
    <t>Procédure d'achat</t>
  </si>
  <si>
    <t>Date attendue sur le site + Date de début de procédure d'achat</t>
  </si>
  <si>
    <t>Durée pour mise en ouvre de la procédure d'achat (incl le temps d'import/export et enregistrement)</t>
  </si>
  <si>
    <t>Durée de livraison du fournisseur + durée en transit + dédouanement + transport local</t>
  </si>
  <si>
    <t>Durée totale de livraison</t>
  </si>
  <si>
    <t xml:space="preserve">Marchandise attendue le </t>
  </si>
  <si>
    <t>Date de début d'achat</t>
  </si>
  <si>
    <t>(Note : rappelez vous de mettre à jour le plan d'activités</t>
  </si>
  <si>
    <t>Jours</t>
  </si>
  <si>
    <t>APPROVISIONNEMENTS</t>
  </si>
  <si>
    <t>Kit DelAgua Site 1</t>
  </si>
  <si>
    <t>Consommables pour le traitement d'eau et surveillance 3 mois</t>
  </si>
  <si>
    <t>Consommables pour le traitement d'eau et surveillance 6 mois</t>
  </si>
  <si>
    <t>Valeur Totale lot 1</t>
  </si>
  <si>
    <t>Négociée</t>
  </si>
  <si>
    <t>Ouvert Internation.</t>
  </si>
  <si>
    <t>Valeur Totale lot 2</t>
  </si>
  <si>
    <t>Valeur Totale lot 3</t>
  </si>
  <si>
    <t>Valeur Totale lot 4</t>
  </si>
  <si>
    <t>Valeur Totale lot 5</t>
  </si>
  <si>
    <t>Valeur Totale lot 6</t>
  </si>
  <si>
    <t>Valeur Totale lot 7</t>
  </si>
  <si>
    <t>Réservoir 15,000 litres</t>
  </si>
  <si>
    <t>Materiels latrines Site 1</t>
  </si>
  <si>
    <t>Matériels Douches Site 1</t>
  </si>
  <si>
    <t>Materiels latrines Site 2</t>
  </si>
  <si>
    <t>Matériels Douches Site 2</t>
  </si>
  <si>
    <t>Evaluation, fourniture &amp; installation système pompage solaire</t>
  </si>
  <si>
    <t>Kits Hygiène</t>
  </si>
  <si>
    <t>Ordinateurs</t>
  </si>
  <si>
    <t>Imprimantes</t>
  </si>
  <si>
    <t>Fournitures de bureau</t>
  </si>
  <si>
    <t>VALEUR TOTALE DU PLAN D'ACHAT APPROVISIONNEMENTS</t>
  </si>
  <si>
    <t>Note 1 : Dérogation pour l'achat des kits et consommables d'un seul fournisseur en raison de la compatibilité et des formations</t>
  </si>
  <si>
    <t>Note 2: Tous les articles à être achetés et stockés en entrepôt</t>
  </si>
  <si>
    <t>Approvisionnement en eau par camion Site 1</t>
  </si>
  <si>
    <t>Approvisionnement en eau par camion Site 2</t>
  </si>
  <si>
    <t>Sous-total du Lot 8 sous-lot A</t>
  </si>
  <si>
    <t>Sous-total du Lot 8 sous-lot B</t>
  </si>
  <si>
    <t>Valeur totale du lot 8</t>
  </si>
  <si>
    <t>Valeur totale du lot 9</t>
  </si>
  <si>
    <t>Valeur totale du lot 10</t>
  </si>
  <si>
    <t>Valeur totale du lot 11</t>
  </si>
  <si>
    <t>Valeur totale du lot 12</t>
  </si>
  <si>
    <t>Valeur totale du lot 13</t>
  </si>
  <si>
    <t>Vidange et entretien toilettes Site 1</t>
  </si>
  <si>
    <t>Vidange et entretien toilettes Site 2</t>
  </si>
  <si>
    <t>Logement</t>
  </si>
  <si>
    <t>Suivi et Evaluation</t>
  </si>
  <si>
    <t>Voyages domestiques</t>
  </si>
  <si>
    <t>Communication (téléphone, internet)</t>
  </si>
  <si>
    <t>Securité bureau et entrepôt</t>
  </si>
  <si>
    <t>Ouvert local</t>
  </si>
  <si>
    <t>28 Fév xx</t>
  </si>
  <si>
    <t>31 Déc xx</t>
  </si>
  <si>
    <t>01 Féb xx</t>
  </si>
  <si>
    <t>15 Féb xx</t>
  </si>
  <si>
    <t>VALEUR TOTALE DU PLAN D'ACHAT SERVICES</t>
  </si>
  <si>
    <t>Note 3: Contrats cadres</t>
  </si>
  <si>
    <t>Note 4 : Un seul fournisseur de services doit fournir le téléphone mobile et l'Internet</t>
  </si>
  <si>
    <t>TRAVAUX</t>
  </si>
  <si>
    <t>Construction de rampte de robinets</t>
  </si>
  <si>
    <t>Valeur totale du lot 14</t>
  </si>
  <si>
    <t>Valeur totale lot 15</t>
  </si>
  <si>
    <t>Valeur totale lot 16</t>
  </si>
  <si>
    <t>VALEUR TOTALE DU PLAN D'ACHAT TRAVAUX</t>
  </si>
  <si>
    <t>Note 5 : Se référer au plans de site et à l'estimatif quantitatif pour plus de détails</t>
  </si>
  <si>
    <t>Extension du réseau de distribution</t>
  </si>
  <si>
    <t>25 Féb xx</t>
  </si>
  <si>
    <t>01 Mai xx</t>
  </si>
  <si>
    <t>30 Jui xx</t>
  </si>
  <si>
    <t>14 Avr xx</t>
  </si>
  <si>
    <t>19 Avr xx</t>
  </si>
  <si>
    <t>17 Jui xx</t>
  </si>
  <si>
    <t>VALEUR TOTALE DU PLAN D'ACHAT</t>
  </si>
  <si>
    <t>Plan d'achat approuvé par :</t>
  </si>
  <si>
    <t>Nom</t>
  </si>
  <si>
    <t xml:space="preserve">Titre </t>
  </si>
  <si>
    <t>Cette partie peut être supprimée si un suivi des achats existe</t>
  </si>
  <si>
    <t>Achats réalisés</t>
  </si>
  <si>
    <t>Référence de dossier de demande d'achat dans le suivi des achats</t>
  </si>
  <si>
    <t>Procédure d'achat utilisée</t>
  </si>
  <si>
    <t>Contractant sélectionné</t>
  </si>
  <si>
    <t>Quantité achetées</t>
  </si>
  <si>
    <t>Valeur contrat incl. TVA et Taxes</t>
  </si>
  <si>
    <t>N° de transaction</t>
  </si>
  <si>
    <t>&lt;Insérer la monnaie locale&gt;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</si>
</sst>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yy/mm/dd;@"/>
    <numFmt numFmtId="166" formatCode="0.00;[Red]0.00"/>
    <numFmt numFmtId="167" formatCode="_(* #,##0_);_(* \(#,##0\);_(* &quot;-&quot;??_);_(@_)"/>
    <numFmt numFmtId="168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164" fontId="18" fillId="0" borderId="0" applyFont="0" applyFill="0" applyBorder="0" applyAlignment="0" applyProtection="0"/>
  </cellStyleXfs>
  <cellXfs count="440">
    <xf numFmtId="0" fontId="0" fillId="0" borderId="0" xfId="0"/>
    <xf numFmtId="0" fontId="2" fillId="0" borderId="0" xfId="2" applyAlignment="1">
      <alignment vertical="top"/>
    </xf>
    <xf numFmtId="165" fontId="2" fillId="0" borderId="0" xfId="2" applyNumberFormat="1" applyAlignment="1">
      <alignment vertical="top"/>
    </xf>
    <xf numFmtId="165" fontId="2" fillId="0" borderId="0" xfId="2" applyNumberFormat="1" applyFill="1"/>
    <xf numFmtId="0" fontId="4" fillId="0" borderId="0" xfId="2" applyFont="1" applyFill="1" applyAlignment="1">
      <alignment vertical="top" wrapText="1"/>
    </xf>
    <xf numFmtId="0" fontId="2" fillId="0" borderId="0" xfId="2" applyAlignment="1"/>
    <xf numFmtId="0" fontId="2" fillId="0" borderId="0" xfId="2"/>
    <xf numFmtId="0" fontId="2" fillId="0" borderId="0" xfId="2" applyAlignment="1">
      <alignment horizontal="center"/>
    </xf>
    <xf numFmtId="166" fontId="2" fillId="0" borderId="0" xfId="2" applyNumberFormat="1" applyAlignment="1">
      <alignment horizontal="center"/>
    </xf>
    <xf numFmtId="165" fontId="2" fillId="0" borderId="0" xfId="2" applyNumberFormat="1" applyAlignment="1"/>
    <xf numFmtId="165" fontId="2" fillId="0" borderId="0" xfId="2" applyNumberFormat="1" applyFill="1" applyAlignment="1"/>
    <xf numFmtId="0" fontId="7" fillId="0" borderId="7" xfId="2" applyFont="1" applyBorder="1" applyAlignment="1">
      <alignment horizontal="center" vertical="top" wrapText="1"/>
    </xf>
    <xf numFmtId="165" fontId="7" fillId="0" borderId="0" xfId="2" applyNumberFormat="1" applyFont="1" applyFill="1" applyBorder="1" applyAlignment="1">
      <alignment horizontal="center" vertical="top" wrapText="1"/>
    </xf>
    <xf numFmtId="165" fontId="7" fillId="0" borderId="9" xfId="2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7" fillId="0" borderId="13" xfId="2" applyFont="1" applyFill="1" applyBorder="1" applyAlignment="1">
      <alignment horizontal="left" wrapText="1"/>
    </xf>
    <xf numFmtId="0" fontId="2" fillId="0" borderId="13" xfId="2" applyBorder="1" applyAlignment="1">
      <alignment horizontal="left" wrapText="1"/>
    </xf>
    <xf numFmtId="0" fontId="11" fillId="0" borderId="0" xfId="2" applyFont="1" applyAlignment="1"/>
    <xf numFmtId="165" fontId="11" fillId="0" borderId="0" xfId="2" applyNumberFormat="1" applyFont="1" applyAlignment="1"/>
    <xf numFmtId="0" fontId="2" fillId="0" borderId="13" xfId="2" applyFont="1" applyBorder="1" applyAlignment="1">
      <alignment wrapText="1"/>
    </xf>
    <xf numFmtId="0" fontId="2" fillId="0" borderId="12" xfId="2" applyFont="1" applyBorder="1" applyAlignment="1">
      <alignment wrapText="1"/>
    </xf>
    <xf numFmtId="0" fontId="2" fillId="0" borderId="15" xfId="2" applyFont="1" applyBorder="1" applyAlignment="1">
      <alignment wrapText="1"/>
    </xf>
    <xf numFmtId="0" fontId="8" fillId="0" borderId="13" xfId="2" applyFont="1" applyFill="1" applyBorder="1" applyAlignment="1">
      <alignment horizontal="left" wrapText="1"/>
    </xf>
    <xf numFmtId="0" fontId="2" fillId="0" borderId="13" xfId="2" applyFont="1" applyBorder="1" applyAlignment="1">
      <alignment horizontal="left" wrapText="1"/>
    </xf>
    <xf numFmtId="0" fontId="2" fillId="0" borderId="16" xfId="2" applyFont="1" applyBorder="1" applyAlignment="1">
      <alignment horizontal="left" wrapText="1"/>
    </xf>
    <xf numFmtId="0" fontId="12" fillId="0" borderId="0" xfId="0" applyFont="1"/>
    <xf numFmtId="0" fontId="3" fillId="0" borderId="0" xfId="2" applyFont="1" applyFill="1" applyAlignment="1">
      <alignment vertical="top"/>
    </xf>
    <xf numFmtId="165" fontId="4" fillId="0" borderId="0" xfId="2" applyNumberFormat="1" applyFont="1" applyFill="1" applyAlignment="1">
      <alignment vertical="top" wrapText="1"/>
    </xf>
    <xf numFmtId="0" fontId="0" fillId="0" borderId="0" xfId="0" applyFill="1"/>
    <xf numFmtId="0" fontId="12" fillId="0" borderId="0" xfId="0" applyFont="1" applyFill="1" applyAlignment="1">
      <alignment vertical="center"/>
    </xf>
    <xf numFmtId="0" fontId="6" fillId="0" borderId="0" xfId="2" applyFont="1" applyAlignment="1"/>
    <xf numFmtId="0" fontId="13" fillId="0" borderId="0" xfId="2" applyFont="1" applyAlignment="1"/>
    <xf numFmtId="0" fontId="13" fillId="0" borderId="0" xfId="2" applyFont="1"/>
    <xf numFmtId="0" fontId="13" fillId="0" borderId="0" xfId="2" applyFont="1" applyAlignment="1">
      <alignment horizontal="center"/>
    </xf>
    <xf numFmtId="166" fontId="13" fillId="0" borderId="0" xfId="2" applyNumberFormat="1" applyFont="1" applyAlignment="1">
      <alignment horizontal="center"/>
    </xf>
    <xf numFmtId="165" fontId="13" fillId="0" borderId="0" xfId="2" applyNumberFormat="1" applyFont="1" applyAlignment="1"/>
    <xf numFmtId="165" fontId="13" fillId="0" borderId="0" xfId="2" applyNumberFormat="1" applyFont="1" applyFill="1" applyAlignment="1"/>
    <xf numFmtId="0" fontId="14" fillId="0" borderId="0" xfId="0" applyFont="1"/>
    <xf numFmtId="165" fontId="13" fillId="0" borderId="0" xfId="2" applyNumberFormat="1" applyFont="1"/>
    <xf numFmtId="0" fontId="15" fillId="0" borderId="0" xfId="0" applyFont="1"/>
    <xf numFmtId="0" fontId="16" fillId="0" borderId="0" xfId="0" applyFont="1"/>
    <xf numFmtId="0" fontId="15" fillId="0" borderId="0" xfId="0" applyFont="1" applyBorder="1"/>
    <xf numFmtId="0" fontId="16" fillId="0" borderId="25" xfId="0" applyFont="1" applyBorder="1"/>
    <xf numFmtId="0" fontId="16" fillId="0" borderId="0" xfId="0" applyFont="1" applyBorder="1"/>
    <xf numFmtId="0" fontId="8" fillId="5" borderId="28" xfId="2" applyFont="1" applyFill="1" applyBorder="1" applyAlignment="1">
      <alignment horizontal="center" vertical="top" wrapText="1"/>
    </xf>
    <xf numFmtId="165" fontId="8" fillId="0" borderId="28" xfId="2" applyNumberFormat="1" applyFont="1" applyFill="1" applyBorder="1" applyAlignment="1">
      <alignment horizontal="center" vertical="top" wrapText="1"/>
    </xf>
    <xf numFmtId="0" fontId="5" fillId="7" borderId="1" xfId="2" applyFont="1" applyFill="1" applyBorder="1" applyAlignment="1">
      <alignment wrapText="1"/>
    </xf>
    <xf numFmtId="0" fontId="0" fillId="7" borderId="29" xfId="0" applyFill="1" applyBorder="1" applyAlignment="1">
      <alignment wrapText="1"/>
    </xf>
    <xf numFmtId="0" fontId="0" fillId="7" borderId="30" xfId="0" applyFill="1" applyBorder="1" applyAlignment="1">
      <alignment wrapText="1"/>
    </xf>
    <xf numFmtId="0" fontId="0" fillId="6" borderId="13" xfId="0" applyFont="1" applyFill="1" applyBorder="1" applyAlignment="1"/>
    <xf numFmtId="0" fontId="2" fillId="0" borderId="22" xfId="2" applyFont="1" applyBorder="1" applyAlignment="1">
      <alignment wrapText="1"/>
    </xf>
    <xf numFmtId="0" fontId="2" fillId="0" borderId="16" xfId="2" applyFont="1" applyBorder="1" applyAlignment="1">
      <alignment wrapText="1"/>
    </xf>
    <xf numFmtId="0" fontId="0" fillId="6" borderId="16" xfId="0" applyFont="1" applyFill="1" applyBorder="1" applyAlignment="1"/>
    <xf numFmtId="0" fontId="0" fillId="7" borderId="1" xfId="0" applyFill="1" applyBorder="1" applyAlignment="1">
      <alignment wrapText="1"/>
    </xf>
    <xf numFmtId="0" fontId="2" fillId="0" borderId="21" xfId="2" applyFont="1" applyBorder="1" applyAlignment="1">
      <alignment wrapText="1"/>
    </xf>
    <xf numFmtId="0" fontId="5" fillId="8" borderId="1" xfId="2" applyFont="1" applyFill="1" applyBorder="1" applyAlignment="1">
      <alignment wrapText="1"/>
    </xf>
    <xf numFmtId="0" fontId="0" fillId="8" borderId="29" xfId="0" applyFill="1" applyBorder="1" applyAlignment="1">
      <alignment wrapText="1"/>
    </xf>
    <xf numFmtId="0" fontId="5" fillId="9" borderId="1" xfId="2" applyFont="1" applyFill="1" applyBorder="1" applyAlignment="1">
      <alignment wrapText="1"/>
    </xf>
    <xf numFmtId="0" fontId="0" fillId="9" borderId="29" xfId="0" applyFill="1" applyBorder="1" applyAlignment="1">
      <alignment wrapText="1"/>
    </xf>
    <xf numFmtId="165" fontId="2" fillId="0" borderId="13" xfId="2" applyNumberFormat="1" applyFont="1" applyFill="1" applyBorder="1" applyAlignment="1"/>
    <xf numFmtId="167" fontId="2" fillId="0" borderId="13" xfId="3" applyNumberFormat="1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167" fontId="0" fillId="0" borderId="13" xfId="3" applyNumberFormat="1" applyFont="1" applyFill="1" applyBorder="1" applyAlignment="1">
      <alignment horizontal="left"/>
    </xf>
    <xf numFmtId="3" fontId="2" fillId="0" borderId="13" xfId="3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left"/>
    </xf>
    <xf numFmtId="168" fontId="2" fillId="0" borderId="13" xfId="0" applyNumberFormat="1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 horizontal="right"/>
    </xf>
    <xf numFmtId="168" fontId="5" fillId="0" borderId="13" xfId="0" applyNumberFormat="1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168" fontId="21" fillId="0" borderId="13" xfId="0" applyNumberFormat="1" applyFont="1" applyFill="1" applyBorder="1" applyAlignment="1">
      <alignment horizontal="left"/>
    </xf>
    <xf numFmtId="3" fontId="21" fillId="0" borderId="13" xfId="0" applyNumberFormat="1" applyFont="1" applyFill="1" applyBorder="1" applyAlignment="1">
      <alignment horizontal="right"/>
    </xf>
    <xf numFmtId="0" fontId="5" fillId="0" borderId="13" xfId="0" applyFont="1" applyFill="1" applyBorder="1"/>
    <xf numFmtId="168" fontId="22" fillId="0" borderId="13" xfId="0" applyNumberFormat="1" applyFont="1" applyFill="1" applyBorder="1" applyAlignment="1">
      <alignment horizontal="left"/>
    </xf>
    <xf numFmtId="3" fontId="22" fillId="0" borderId="13" xfId="0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left"/>
    </xf>
    <xf numFmtId="0" fontId="2" fillId="0" borderId="13" xfId="0" applyFont="1" applyFill="1" applyBorder="1" applyAlignment="1">
      <alignment vertical="center" wrapText="1"/>
    </xf>
    <xf numFmtId="168" fontId="2" fillId="0" borderId="13" xfId="0" applyNumberFormat="1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wrapText="1"/>
    </xf>
    <xf numFmtId="0" fontId="23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 wrapText="1"/>
    </xf>
    <xf numFmtId="168" fontId="2" fillId="0" borderId="13" xfId="0" applyNumberFormat="1" applyFont="1" applyFill="1" applyBorder="1" applyAlignment="1">
      <alignment horizontal="left" wrapText="1"/>
    </xf>
    <xf numFmtId="168" fontId="0" fillId="0" borderId="13" xfId="0" applyNumberFormat="1" applyFill="1" applyBorder="1" applyAlignment="1">
      <alignment horizontal="left" wrapText="1"/>
    </xf>
    <xf numFmtId="168" fontId="0" fillId="0" borderId="13" xfId="0" applyNumberFormat="1" applyFill="1" applyBorder="1" applyAlignment="1">
      <alignment horizontal="left"/>
    </xf>
    <xf numFmtId="3" fontId="2" fillId="0" borderId="13" xfId="0" applyNumberFormat="1" applyFont="1" applyFill="1" applyBorder="1" applyAlignment="1">
      <alignment horizontal="right" wrapText="1"/>
    </xf>
    <xf numFmtId="3" fontId="0" fillId="0" borderId="13" xfId="3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left" wrapText="1"/>
    </xf>
    <xf numFmtId="49" fontId="0" fillId="0" borderId="21" xfId="0" applyNumberFormat="1" applyFill="1" applyBorder="1" applyAlignment="1">
      <alignment horizontal="right"/>
    </xf>
    <xf numFmtId="0" fontId="3" fillId="0" borderId="22" xfId="0" applyFont="1" applyFill="1" applyBorder="1" applyAlignment="1">
      <alignment vertical="center" wrapText="1"/>
    </xf>
    <xf numFmtId="2" fontId="5" fillId="0" borderId="15" xfId="0" applyNumberFormat="1" applyFont="1" applyFill="1" applyBorder="1" applyAlignment="1">
      <alignment vertical="center" wrapText="1"/>
    </xf>
    <xf numFmtId="49" fontId="6" fillId="0" borderId="23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center" vertical="center" wrapText="1"/>
    </xf>
    <xf numFmtId="164" fontId="6" fillId="0" borderId="24" xfId="3" quotePrefix="1" applyFont="1" applyFill="1" applyBorder="1" applyAlignment="1">
      <alignment horizontal="center" vertical="center" wrapText="1"/>
    </xf>
    <xf numFmtId="164" fontId="6" fillId="0" borderId="31" xfId="3" quotePrefix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right" wrapText="1"/>
    </xf>
    <xf numFmtId="0" fontId="5" fillId="0" borderId="2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right"/>
    </xf>
    <xf numFmtId="3" fontId="5" fillId="0" borderId="16" xfId="3" applyNumberFormat="1" applyFont="1" applyFill="1" applyBorder="1" applyAlignment="1">
      <alignment horizontal="right"/>
    </xf>
    <xf numFmtId="49" fontId="0" fillId="0" borderId="12" xfId="0" applyNumberFormat="1" applyFill="1" applyBorder="1" applyAlignment="1">
      <alignment horizontal="right"/>
    </xf>
    <xf numFmtId="49" fontId="0" fillId="0" borderId="23" xfId="0" applyNumberFormat="1" applyFill="1" applyBorder="1" applyAlignment="1">
      <alignment horizontal="right"/>
    </xf>
    <xf numFmtId="0" fontId="20" fillId="0" borderId="24" xfId="0" applyFont="1" applyFill="1" applyBorder="1" applyAlignment="1">
      <alignment horizontal="left"/>
    </xf>
    <xf numFmtId="168" fontId="5" fillId="0" borderId="24" xfId="0" applyNumberFormat="1" applyFont="1" applyFill="1" applyBorder="1" applyAlignment="1">
      <alignment horizontal="left"/>
    </xf>
    <xf numFmtId="167" fontId="5" fillId="0" borderId="24" xfId="3" applyNumberFormat="1" applyFont="1" applyFill="1" applyBorder="1" applyAlignment="1">
      <alignment horizontal="left"/>
    </xf>
    <xf numFmtId="3" fontId="5" fillId="0" borderId="24" xfId="0" applyNumberFormat="1" applyFont="1" applyFill="1" applyBorder="1" applyAlignment="1">
      <alignment horizontal="right"/>
    </xf>
    <xf numFmtId="3" fontId="5" fillId="0" borderId="24" xfId="3" applyNumberFormat="1" applyFont="1" applyFill="1" applyBorder="1" applyAlignment="1">
      <alignment horizontal="right"/>
    </xf>
    <xf numFmtId="3" fontId="5" fillId="0" borderId="31" xfId="3" applyNumberFormat="1" applyFont="1" applyFill="1" applyBorder="1" applyAlignment="1">
      <alignment horizontal="right"/>
    </xf>
    <xf numFmtId="49" fontId="5" fillId="0" borderId="21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left"/>
    </xf>
    <xf numFmtId="168" fontId="2" fillId="0" borderId="22" xfId="0" applyNumberFormat="1" applyFont="1" applyFill="1" applyBorder="1" applyAlignment="1">
      <alignment horizontal="left"/>
    </xf>
    <xf numFmtId="3" fontId="2" fillId="0" borderId="2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horizontal="left" wrapText="1"/>
    </xf>
    <xf numFmtId="168" fontId="5" fillId="0" borderId="22" xfId="0" applyNumberFormat="1" applyFont="1" applyFill="1" applyBorder="1" applyAlignment="1">
      <alignment horizontal="left"/>
    </xf>
    <xf numFmtId="3" fontId="5" fillId="0" borderId="22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horizontal="left"/>
    </xf>
    <xf numFmtId="3" fontId="5" fillId="0" borderId="31" xfId="0" applyNumberFormat="1" applyFont="1" applyFill="1" applyBorder="1" applyAlignment="1">
      <alignment horizontal="right"/>
    </xf>
    <xf numFmtId="49" fontId="2" fillId="0" borderId="23" xfId="0" applyNumberFormat="1" applyFont="1" applyFill="1" applyBorder="1" applyAlignment="1">
      <alignment horizontal="right"/>
    </xf>
    <xf numFmtId="49" fontId="5" fillId="0" borderId="34" xfId="0" applyNumberFormat="1" applyFont="1" applyFill="1" applyBorder="1" applyAlignment="1">
      <alignment horizontal="right"/>
    </xf>
    <xf numFmtId="0" fontId="2" fillId="0" borderId="35" xfId="0" applyFont="1" applyFill="1" applyBorder="1" applyAlignment="1">
      <alignment horizontal="left"/>
    </xf>
    <xf numFmtId="168" fontId="2" fillId="0" borderId="35" xfId="0" applyNumberFormat="1" applyFont="1" applyFill="1" applyBorder="1" applyAlignment="1">
      <alignment horizontal="left"/>
    </xf>
    <xf numFmtId="168" fontId="0" fillId="0" borderId="35" xfId="0" applyNumberFormat="1" applyFill="1" applyBorder="1" applyAlignment="1">
      <alignment horizontal="left"/>
    </xf>
    <xf numFmtId="3" fontId="2" fillId="0" borderId="35" xfId="0" applyNumberFormat="1" applyFont="1" applyFill="1" applyBorder="1" applyAlignment="1">
      <alignment horizontal="right"/>
    </xf>
    <xf numFmtId="3" fontId="2" fillId="0" borderId="36" xfId="0" applyNumberFormat="1" applyFont="1" applyFill="1" applyBorder="1" applyAlignment="1">
      <alignment horizontal="right"/>
    </xf>
    <xf numFmtId="49" fontId="2" fillId="0" borderId="34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left"/>
    </xf>
    <xf numFmtId="168" fontId="5" fillId="0" borderId="35" xfId="0" applyNumberFormat="1" applyFont="1" applyFill="1" applyBorder="1" applyAlignment="1">
      <alignment horizontal="left"/>
    </xf>
    <xf numFmtId="3" fontId="5" fillId="0" borderId="35" xfId="0" applyNumberFormat="1" applyFont="1" applyFill="1" applyBorder="1" applyAlignment="1">
      <alignment horizontal="right"/>
    </xf>
    <xf numFmtId="3" fontId="5" fillId="0" borderId="35" xfId="3" applyNumberFormat="1" applyFont="1" applyFill="1" applyBorder="1" applyAlignment="1">
      <alignment horizontal="right"/>
    </xf>
    <xf numFmtId="3" fontId="5" fillId="0" borderId="36" xfId="3" applyNumberFormat="1" applyFont="1" applyFill="1" applyBorder="1" applyAlignment="1">
      <alignment horizontal="right"/>
    </xf>
    <xf numFmtId="49" fontId="2" fillId="0" borderId="21" xfId="2" applyNumberFormat="1" applyBorder="1" applyAlignment="1">
      <alignment horizontal="left" vertical="center" wrapText="1"/>
    </xf>
    <xf numFmtId="0" fontId="2" fillId="0" borderId="22" xfId="2" applyBorder="1" applyAlignment="1">
      <alignment wrapText="1"/>
    </xf>
    <xf numFmtId="0" fontId="2" fillId="0" borderId="22" xfId="2" applyBorder="1" applyAlignment="1">
      <alignment horizontal="center" wrapText="1"/>
    </xf>
    <xf numFmtId="3" fontId="2" fillId="0" borderId="22" xfId="2" applyNumberFormat="1" applyBorder="1" applyAlignment="1">
      <alignment horizontal="right" wrapText="1"/>
    </xf>
    <xf numFmtId="49" fontId="2" fillId="0" borderId="12" xfId="2" applyNumberFormat="1" applyBorder="1" applyAlignment="1">
      <alignment horizontal="left" vertical="center" wrapText="1"/>
    </xf>
    <xf numFmtId="0" fontId="2" fillId="0" borderId="13" xfId="2" applyBorder="1" applyAlignment="1">
      <alignment horizontal="center" wrapText="1"/>
    </xf>
    <xf numFmtId="3" fontId="2" fillId="0" borderId="13" xfId="2" applyNumberFormat="1" applyBorder="1" applyAlignment="1">
      <alignment horizontal="right" wrapText="1"/>
    </xf>
    <xf numFmtId="0" fontId="2" fillId="0" borderId="13" xfId="2" applyBorder="1" applyAlignment="1">
      <alignment wrapText="1"/>
    </xf>
    <xf numFmtId="3" fontId="21" fillId="0" borderId="13" xfId="0" applyNumberFormat="1" applyFont="1" applyBorder="1" applyAlignment="1">
      <alignment horizontal="right"/>
    </xf>
    <xf numFmtId="3" fontId="24" fillId="6" borderId="13" xfId="0" applyNumberFormat="1" applyFont="1" applyFill="1" applyBorder="1" applyAlignment="1">
      <alignment horizontal="right"/>
    </xf>
    <xf numFmtId="49" fontId="2" fillId="0" borderId="13" xfId="2" applyNumberFormat="1" applyBorder="1" applyAlignment="1">
      <alignment horizontal="left" vertical="center" wrapText="1"/>
    </xf>
    <xf numFmtId="3" fontId="24" fillId="6" borderId="24" xfId="0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/>
    </xf>
    <xf numFmtId="0" fontId="0" fillId="0" borderId="0" xfId="0" applyFont="1" applyFill="1" applyBorder="1" applyAlignment="1"/>
    <xf numFmtId="0" fontId="2" fillId="0" borderId="13" xfId="2" applyBorder="1" applyAlignment="1">
      <alignment horizontal="left"/>
    </xf>
    <xf numFmtId="0" fontId="0" fillId="0" borderId="13" xfId="0" applyFont="1" applyFill="1" applyBorder="1" applyAlignment="1"/>
    <xf numFmtId="0" fontId="0" fillId="0" borderId="16" xfId="0" applyFont="1" applyFill="1" applyBorder="1" applyAlignment="1"/>
    <xf numFmtId="0" fontId="2" fillId="0" borderId="12" xfId="2" applyFont="1" applyFill="1" applyBorder="1" applyAlignment="1">
      <alignment horizontal="left" wrapText="1"/>
    </xf>
    <xf numFmtId="0" fontId="2" fillId="0" borderId="13" xfId="2" applyFont="1" applyFill="1" applyBorder="1" applyAlignment="1">
      <alignment horizontal="left" wrapText="1"/>
    </xf>
    <xf numFmtId="0" fontId="2" fillId="0" borderId="16" xfId="2" applyFont="1" applyFill="1" applyBorder="1" applyAlignment="1">
      <alignment horizontal="left" wrapText="1"/>
    </xf>
    <xf numFmtId="0" fontId="2" fillId="0" borderId="12" xfId="2" applyFont="1" applyFill="1" applyBorder="1" applyAlignment="1"/>
    <xf numFmtId="0" fontId="2" fillId="0" borderId="13" xfId="2" applyFont="1" applyFill="1" applyBorder="1" applyAlignment="1">
      <alignment horizontal="center"/>
    </xf>
    <xf numFmtId="0" fontId="2" fillId="0" borderId="16" xfId="2" applyFont="1" applyFill="1" applyBorder="1" applyAlignment="1"/>
    <xf numFmtId="0" fontId="2" fillId="0" borderId="12" xfId="2" applyFont="1" applyFill="1" applyBorder="1" applyAlignment="1">
      <alignment wrapText="1"/>
    </xf>
    <xf numFmtId="0" fontId="2" fillId="0" borderId="13" xfId="2" applyFont="1" applyFill="1" applyBorder="1" applyAlignment="1">
      <alignment wrapText="1"/>
    </xf>
    <xf numFmtId="0" fontId="2" fillId="0" borderId="16" xfId="2" applyFont="1" applyFill="1" applyBorder="1" applyAlignment="1">
      <alignment wrapText="1"/>
    </xf>
    <xf numFmtId="0" fontId="8" fillId="0" borderId="13" xfId="2" applyFont="1" applyFill="1" applyBorder="1" applyAlignment="1">
      <alignment horizontal="center" wrapText="1"/>
    </xf>
    <xf numFmtId="0" fontId="2" fillId="0" borderId="16" xfId="2" applyFont="1" applyFill="1" applyBorder="1" applyAlignment="1">
      <alignment horizontal="center"/>
    </xf>
    <xf numFmtId="0" fontId="2" fillId="6" borderId="12" xfId="2" applyFont="1" applyFill="1" applyBorder="1" applyAlignment="1">
      <alignment horizontal="center"/>
    </xf>
    <xf numFmtId="0" fontId="2" fillId="6" borderId="13" xfId="2" applyFont="1" applyFill="1" applyBorder="1" applyAlignment="1">
      <alignment horizontal="center"/>
    </xf>
    <xf numFmtId="0" fontId="2" fillId="6" borderId="16" xfId="2" applyFont="1" applyFill="1" applyBorder="1" applyAlignment="1">
      <alignment horizontal="center"/>
    </xf>
    <xf numFmtId="0" fontId="2" fillId="6" borderId="12" xfId="2" applyFont="1" applyFill="1" applyBorder="1" applyAlignment="1">
      <alignment horizontal="left" wrapText="1"/>
    </xf>
    <xf numFmtId="0" fontId="8" fillId="6" borderId="13" xfId="2" applyFont="1" applyFill="1" applyBorder="1" applyAlignment="1">
      <alignment horizontal="left" wrapText="1"/>
    </xf>
    <xf numFmtId="0" fontId="2" fillId="6" borderId="13" xfId="2" applyFont="1" applyFill="1" applyBorder="1" applyAlignment="1">
      <alignment horizontal="left" wrapText="1"/>
    </xf>
    <xf numFmtId="0" fontId="2" fillId="6" borderId="16" xfId="2" applyFont="1" applyFill="1" applyBorder="1" applyAlignment="1">
      <alignment horizontal="left" wrapText="1"/>
    </xf>
    <xf numFmtId="0" fontId="2" fillId="6" borderId="12" xfId="2" applyFont="1" applyFill="1" applyBorder="1" applyAlignment="1"/>
    <xf numFmtId="165" fontId="2" fillId="6" borderId="13" xfId="2" applyNumberFormat="1" applyFont="1" applyFill="1" applyBorder="1" applyAlignment="1"/>
    <xf numFmtId="0" fontId="2" fillId="6" borderId="16" xfId="2" applyFont="1" applyFill="1" applyBorder="1" applyAlignment="1"/>
    <xf numFmtId="0" fontId="2" fillId="6" borderId="12" xfId="2" applyFont="1" applyFill="1" applyBorder="1" applyAlignment="1">
      <alignment wrapText="1"/>
    </xf>
    <xf numFmtId="0" fontId="2" fillId="6" borderId="13" xfId="2" applyFont="1" applyFill="1" applyBorder="1" applyAlignment="1">
      <alignment wrapText="1"/>
    </xf>
    <xf numFmtId="0" fontId="2" fillId="6" borderId="16" xfId="2" applyFont="1" applyFill="1" applyBorder="1" applyAlignment="1">
      <alignment wrapText="1"/>
    </xf>
    <xf numFmtId="0" fontId="7" fillId="6" borderId="13" xfId="2" applyFont="1" applyFill="1" applyBorder="1" applyAlignment="1">
      <alignment horizontal="left" wrapText="1"/>
    </xf>
    <xf numFmtId="0" fontId="2" fillId="6" borderId="13" xfId="2" applyFill="1" applyBorder="1" applyAlignment="1">
      <alignment horizontal="left" wrapText="1"/>
    </xf>
    <xf numFmtId="0" fontId="2" fillId="6" borderId="16" xfId="2" applyFill="1" applyBorder="1" applyAlignment="1">
      <alignment horizontal="left" wrapText="1"/>
    </xf>
    <xf numFmtId="165" fontId="2" fillId="6" borderId="13" xfId="2" applyNumberFormat="1" applyFill="1" applyBorder="1" applyAlignment="1"/>
    <xf numFmtId="0" fontId="2" fillId="6" borderId="13" xfId="2" applyFill="1" applyBorder="1" applyAlignment="1">
      <alignment horizontal="center"/>
    </xf>
    <xf numFmtId="0" fontId="2" fillId="6" borderId="16" xfId="2" applyFill="1" applyBorder="1" applyAlignment="1"/>
    <xf numFmtId="0" fontId="2" fillId="0" borderId="39" xfId="2" applyFont="1" applyBorder="1" applyAlignment="1">
      <alignment wrapText="1"/>
    </xf>
    <xf numFmtId="0" fontId="0" fillId="6" borderId="37" xfId="0" applyFont="1" applyFill="1" applyBorder="1" applyAlignment="1"/>
    <xf numFmtId="0" fontId="2" fillId="0" borderId="37" xfId="2" applyFont="1" applyBorder="1" applyAlignment="1">
      <alignment horizontal="left" wrapText="1"/>
    </xf>
    <xf numFmtId="0" fontId="0" fillId="0" borderId="37" xfId="0" applyFont="1" applyFill="1" applyBorder="1" applyAlignment="1"/>
    <xf numFmtId="0" fontId="2" fillId="0" borderId="37" xfId="2" applyFont="1" applyFill="1" applyBorder="1" applyAlignment="1">
      <alignment horizontal="left" wrapText="1"/>
    </xf>
    <xf numFmtId="0" fontId="2" fillId="6" borderId="37" xfId="2" applyFont="1" applyFill="1" applyBorder="1" applyAlignment="1">
      <alignment horizontal="left" wrapText="1"/>
    </xf>
    <xf numFmtId="0" fontId="2" fillId="6" borderId="37" xfId="2" applyFont="1" applyFill="1" applyBorder="1" applyAlignment="1">
      <alignment wrapText="1"/>
    </xf>
    <xf numFmtId="0" fontId="2" fillId="0" borderId="37" xfId="2" applyFont="1" applyFill="1" applyBorder="1" applyAlignment="1">
      <alignment wrapText="1"/>
    </xf>
    <xf numFmtId="0" fontId="2" fillId="6" borderId="37" xfId="2" applyFill="1" applyBorder="1" applyAlignment="1">
      <alignment horizontal="left" wrapText="1"/>
    </xf>
    <xf numFmtId="3" fontId="5" fillId="6" borderId="13" xfId="2" applyNumberFormat="1" applyFont="1" applyFill="1" applyBorder="1" applyAlignment="1">
      <alignment horizontal="right" wrapText="1"/>
    </xf>
    <xf numFmtId="0" fontId="2" fillId="0" borderId="37" xfId="2" applyFont="1" applyFill="1" applyBorder="1" applyAlignment="1">
      <alignment horizontal="center"/>
    </xf>
    <xf numFmtId="0" fontId="2" fillId="0" borderId="37" xfId="2" applyFont="1" applyFill="1" applyBorder="1" applyAlignment="1"/>
    <xf numFmtId="0" fontId="2" fillId="0" borderId="37" xfId="2" applyFill="1" applyBorder="1" applyAlignment="1">
      <alignment horizontal="left" wrapText="1"/>
    </xf>
    <xf numFmtId="0" fontId="2" fillId="0" borderId="13" xfId="2" applyFill="1" applyBorder="1" applyAlignment="1">
      <alignment horizontal="left" wrapText="1"/>
    </xf>
    <xf numFmtId="0" fontId="2" fillId="0" borderId="16" xfId="2" applyFill="1" applyBorder="1" applyAlignment="1">
      <alignment horizontal="left" wrapText="1"/>
    </xf>
    <xf numFmtId="0" fontId="0" fillId="0" borderId="37" xfId="0" applyFill="1" applyBorder="1" applyAlignment="1"/>
    <xf numFmtId="0" fontId="0" fillId="0" borderId="13" xfId="0" applyFill="1" applyBorder="1" applyAlignment="1"/>
    <xf numFmtId="0" fontId="0" fillId="0" borderId="16" xfId="0" applyFill="1" applyBorder="1" applyAlignment="1"/>
    <xf numFmtId="0" fontId="2" fillId="6" borderId="37" xfId="2" applyFill="1" applyBorder="1" applyAlignment="1"/>
    <xf numFmtId="3" fontId="4" fillId="6" borderId="40" xfId="1" applyNumberFormat="1" applyFont="1" applyFill="1" applyBorder="1" applyAlignment="1"/>
    <xf numFmtId="0" fontId="0" fillId="9" borderId="30" xfId="0" applyFill="1" applyBorder="1" applyAlignment="1">
      <alignment wrapText="1"/>
    </xf>
    <xf numFmtId="0" fontId="0" fillId="0" borderId="25" xfId="0" applyBorder="1"/>
    <xf numFmtId="0" fontId="2" fillId="0" borderId="13" xfId="2" applyBorder="1" applyAlignment="1">
      <alignment vertical="center" wrapText="1"/>
    </xf>
    <xf numFmtId="0" fontId="21" fillId="6" borderId="13" xfId="0" applyFont="1" applyFill="1" applyBorder="1" applyAlignment="1">
      <alignment horizontal="center"/>
    </xf>
    <xf numFmtId="0" fontId="2" fillId="4" borderId="13" xfId="2" applyFont="1" applyFill="1" applyBorder="1" applyAlignment="1">
      <alignment wrapText="1"/>
    </xf>
    <xf numFmtId="0" fontId="2" fillId="0" borderId="22" xfId="2" applyFont="1" applyBorder="1" applyAlignment="1">
      <alignment horizontal="center" wrapText="1"/>
    </xf>
    <xf numFmtId="49" fontId="2" fillId="0" borderId="22" xfId="2" applyNumberFormat="1" applyFont="1" applyBorder="1" applyAlignment="1">
      <alignment horizontal="center" wrapText="1"/>
    </xf>
    <xf numFmtId="0" fontId="2" fillId="0" borderId="13" xfId="2" applyFont="1" applyBorder="1" applyAlignment="1">
      <alignment horizontal="center" wrapText="1"/>
    </xf>
    <xf numFmtId="49" fontId="2" fillId="0" borderId="13" xfId="2" applyNumberFormat="1" applyFont="1" applyBorder="1" applyAlignment="1">
      <alignment horizontal="center" wrapText="1"/>
    </xf>
    <xf numFmtId="49" fontId="21" fillId="6" borderId="13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left"/>
    </xf>
    <xf numFmtId="168" fontId="2" fillId="0" borderId="33" xfId="0" applyNumberFormat="1" applyFont="1" applyFill="1" applyBorder="1" applyAlignment="1">
      <alignment horizontal="left"/>
    </xf>
    <xf numFmtId="3" fontId="2" fillId="0" borderId="33" xfId="0" applyNumberFormat="1" applyFont="1" applyFill="1" applyBorder="1" applyAlignment="1">
      <alignment horizontal="right"/>
    </xf>
    <xf numFmtId="3" fontId="24" fillId="0" borderId="13" xfId="0" applyNumberFormat="1" applyFont="1" applyFill="1" applyBorder="1" applyAlignment="1">
      <alignment horizontal="right"/>
    </xf>
    <xf numFmtId="49" fontId="2" fillId="0" borderId="17" xfId="1" applyNumberFormat="1" applyFont="1" applyFill="1" applyBorder="1" applyAlignment="1">
      <alignment horizontal="left" wrapText="1"/>
    </xf>
    <xf numFmtId="0" fontId="2" fillId="0" borderId="18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/>
    </xf>
    <xf numFmtId="3" fontId="4" fillId="0" borderId="0" xfId="1" applyNumberFormat="1" applyFont="1" applyFill="1" applyBorder="1" applyAlignment="1"/>
    <xf numFmtId="0" fontId="0" fillId="0" borderId="0" xfId="0" applyFont="1" applyFill="1" applyBorder="1" applyAlignment="1">
      <alignment horizontal="left"/>
    </xf>
    <xf numFmtId="0" fontId="2" fillId="6" borderId="13" xfId="2" applyFont="1" applyFill="1" applyBorder="1" applyAlignment="1">
      <alignment horizontal="center" wrapText="1"/>
    </xf>
    <xf numFmtId="49" fontId="2" fillId="6" borderId="13" xfId="2" applyNumberFormat="1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0" fontId="2" fillId="6" borderId="23" xfId="2" applyFont="1" applyFill="1" applyBorder="1" applyAlignment="1">
      <alignment horizontal="left" wrapText="1"/>
    </xf>
    <xf numFmtId="0" fontId="2" fillId="6" borderId="24" xfId="2" applyFont="1" applyFill="1" applyBorder="1" applyAlignment="1">
      <alignment horizontal="left" wrapText="1"/>
    </xf>
    <xf numFmtId="0" fontId="2" fillId="6" borderId="31" xfId="2" applyFont="1" applyFill="1" applyBorder="1" applyAlignment="1">
      <alignment horizontal="left" wrapText="1"/>
    </xf>
    <xf numFmtId="0" fontId="21" fillId="0" borderId="12" xfId="0" applyFont="1" applyFill="1" applyBorder="1" applyAlignment="1"/>
    <xf numFmtId="0" fontId="21" fillId="0" borderId="13" xfId="0" applyFont="1" applyFill="1" applyBorder="1" applyAlignment="1"/>
    <xf numFmtId="0" fontId="21" fillId="0" borderId="16" xfId="0" applyFont="1" applyFill="1" applyBorder="1" applyAlignment="1"/>
    <xf numFmtId="0" fontId="5" fillId="6" borderId="24" xfId="2" applyFont="1" applyFill="1" applyBorder="1" applyAlignment="1">
      <alignment horizontal="left" wrapText="1"/>
    </xf>
    <xf numFmtId="49" fontId="2" fillId="10" borderId="15" xfId="2" applyNumberFormat="1" applyFont="1" applyFill="1" applyBorder="1" applyAlignment="1">
      <alignment horizontal="center" wrapText="1"/>
    </xf>
    <xf numFmtId="49" fontId="2" fillId="10" borderId="16" xfId="2" applyNumberFormat="1" applyFont="1" applyFill="1" applyBorder="1" applyAlignment="1">
      <alignment horizontal="center" wrapText="1"/>
    </xf>
    <xf numFmtId="49" fontId="24" fillId="10" borderId="16" xfId="0" applyNumberFormat="1" applyFont="1" applyFill="1" applyBorder="1" applyAlignment="1">
      <alignment horizontal="center"/>
    </xf>
    <xf numFmtId="165" fontId="8" fillId="10" borderId="28" xfId="2" applyNumberFormat="1" applyFont="1" applyFill="1" applyBorder="1" applyAlignment="1">
      <alignment horizontal="center" vertical="top" wrapText="1"/>
    </xf>
    <xf numFmtId="3" fontId="4" fillId="6" borderId="41" xfId="1" applyNumberFormat="1" applyFont="1" applyFill="1" applyBorder="1" applyAlignment="1"/>
    <xf numFmtId="0" fontId="0" fillId="6" borderId="9" xfId="0" applyFont="1" applyFill="1" applyBorder="1" applyAlignment="1"/>
    <xf numFmtId="0" fontId="0" fillId="6" borderId="42" xfId="0" applyFont="1" applyFill="1" applyBorder="1" applyAlignment="1"/>
    <xf numFmtId="0" fontId="21" fillId="6" borderId="24" xfId="0" applyFont="1" applyFill="1" applyBorder="1" applyAlignment="1">
      <alignment horizontal="center"/>
    </xf>
    <xf numFmtId="49" fontId="21" fillId="6" borderId="24" xfId="0" applyNumberFormat="1" applyFont="1" applyFill="1" applyBorder="1" applyAlignment="1">
      <alignment horizontal="center"/>
    </xf>
    <xf numFmtId="0" fontId="0" fillId="6" borderId="11" xfId="0" applyFont="1" applyFill="1" applyBorder="1" applyAlignment="1"/>
    <xf numFmtId="0" fontId="0" fillId="0" borderId="13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49" fontId="2" fillId="0" borderId="21" xfId="2" applyNumberFormat="1" applyFont="1" applyFill="1" applyBorder="1" applyAlignment="1">
      <alignment wrapText="1"/>
    </xf>
    <xf numFmtId="49" fontId="2" fillId="0" borderId="12" xfId="2" applyNumberFormat="1" applyFont="1" applyFill="1" applyBorder="1" applyAlignment="1">
      <alignment wrapText="1"/>
    </xf>
    <xf numFmtId="0" fontId="21" fillId="0" borderId="22" xfId="0" applyFont="1" applyFill="1" applyBorder="1" applyAlignment="1">
      <alignment wrapText="1"/>
    </xf>
    <xf numFmtId="0" fontId="21" fillId="0" borderId="22" xfId="0" applyFont="1" applyFill="1" applyBorder="1" applyAlignment="1">
      <alignment horizontal="center" wrapText="1"/>
    </xf>
    <xf numFmtId="3" fontId="21" fillId="0" borderId="22" xfId="0" applyNumberFormat="1" applyFont="1" applyFill="1" applyBorder="1" applyAlignment="1">
      <alignment wrapText="1"/>
    </xf>
    <xf numFmtId="0" fontId="21" fillId="0" borderId="13" xfId="0" applyFont="1" applyFill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3" fontId="21" fillId="0" borderId="13" xfId="0" applyNumberFormat="1" applyFont="1" applyFill="1" applyBorder="1" applyAlignment="1">
      <alignment wrapText="1"/>
    </xf>
    <xf numFmtId="0" fontId="21" fillId="6" borderId="13" xfId="0" applyFont="1" applyFill="1" applyBorder="1" applyAlignment="1">
      <alignment horizontal="center" wrapText="1"/>
    </xf>
    <xf numFmtId="0" fontId="17" fillId="0" borderId="0" xfId="0" applyFont="1" applyFill="1"/>
    <xf numFmtId="3" fontId="4" fillId="6" borderId="35" xfId="1" applyNumberFormat="1" applyFont="1" applyFill="1" applyBorder="1" applyAlignment="1">
      <alignment horizontal="right"/>
    </xf>
    <xf numFmtId="0" fontId="2" fillId="0" borderId="32" xfId="2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" fillId="0" borderId="22" xfId="2" applyBorder="1" applyAlignment="1">
      <alignment vertical="center" wrapText="1"/>
    </xf>
    <xf numFmtId="0" fontId="5" fillId="6" borderId="18" xfId="1" applyFont="1" applyFill="1" applyBorder="1" applyAlignment="1">
      <alignment wrapText="1"/>
    </xf>
    <xf numFmtId="0" fontId="21" fillId="6" borderId="13" xfId="0" applyFont="1" applyFill="1" applyBorder="1" applyAlignment="1">
      <alignment horizontal="center" vertical="center"/>
    </xf>
    <xf numFmtId="0" fontId="4" fillId="6" borderId="40" xfId="1" applyFont="1" applyFill="1" applyBorder="1" applyAlignment="1"/>
    <xf numFmtId="0" fontId="5" fillId="6" borderId="19" xfId="1" applyFont="1" applyFill="1" applyBorder="1" applyAlignment="1">
      <alignment wrapText="1"/>
    </xf>
    <xf numFmtId="49" fontId="5" fillId="6" borderId="18" xfId="2" applyNumberFormat="1" applyFont="1" applyFill="1" applyBorder="1" applyAlignment="1">
      <alignment vertical="center" wrapText="1"/>
    </xf>
    <xf numFmtId="0" fontId="4" fillId="6" borderId="9" xfId="1" applyFont="1" applyFill="1" applyBorder="1" applyAlignment="1"/>
    <xf numFmtId="0" fontId="4" fillId="6" borderId="41" xfId="1" applyFont="1" applyFill="1" applyBorder="1" applyAlignment="1"/>
    <xf numFmtId="0" fontId="5" fillId="6" borderId="24" xfId="1" applyFont="1" applyFill="1" applyBorder="1" applyAlignment="1">
      <alignment wrapText="1"/>
    </xf>
    <xf numFmtId="49" fontId="5" fillId="6" borderId="18" xfId="2" applyNumberFormat="1" applyFont="1" applyFill="1" applyBorder="1" applyAlignment="1">
      <alignment wrapText="1"/>
    </xf>
    <xf numFmtId="0" fontId="4" fillId="6" borderId="3" xfId="1" applyFont="1" applyFill="1" applyBorder="1" applyAlignment="1"/>
    <xf numFmtId="0" fontId="4" fillId="6" borderId="4" xfId="1" applyFont="1" applyFill="1" applyBorder="1" applyAlignment="1"/>
    <xf numFmtId="49" fontId="24" fillId="10" borderId="31" xfId="0" applyNumberFormat="1" applyFont="1" applyFill="1" applyBorder="1" applyAlignment="1">
      <alignment horizontal="center"/>
    </xf>
    <xf numFmtId="0" fontId="5" fillId="6" borderId="17" xfId="1" applyFont="1" applyFill="1" applyBorder="1" applyAlignment="1">
      <alignment horizontal="center" wrapText="1"/>
    </xf>
    <xf numFmtId="49" fontId="5" fillId="6" borderId="13" xfId="2" applyNumberFormat="1" applyFont="1" applyFill="1" applyBorder="1" applyAlignment="1">
      <alignment horizontal="center" vertical="center" wrapText="1"/>
    </xf>
    <xf numFmtId="0" fontId="2" fillId="0" borderId="32" xfId="2" applyBorder="1" applyAlignment="1">
      <alignment vertical="center" wrapText="1"/>
    </xf>
    <xf numFmtId="0" fontId="2" fillId="0" borderId="32" xfId="2" applyBorder="1" applyAlignment="1">
      <alignment wrapText="1"/>
    </xf>
    <xf numFmtId="0" fontId="2" fillId="0" borderId="32" xfId="2" applyBorder="1" applyAlignment="1">
      <alignment horizontal="center" wrapText="1"/>
    </xf>
    <xf numFmtId="0" fontId="5" fillId="8" borderId="3" xfId="2" applyFont="1" applyFill="1" applyBorder="1" applyAlignment="1">
      <alignment wrapText="1"/>
    </xf>
    <xf numFmtId="0" fontId="0" fillId="8" borderId="4" xfId="0" applyFill="1" applyBorder="1" applyAlignment="1">
      <alignment wrapText="1"/>
    </xf>
    <xf numFmtId="49" fontId="5" fillId="10" borderId="16" xfId="2" applyNumberFormat="1" applyFont="1" applyFill="1" applyBorder="1" applyAlignment="1">
      <alignment horizontal="center" wrapText="1"/>
    </xf>
    <xf numFmtId="49" fontId="21" fillId="10" borderId="16" xfId="0" applyNumberFormat="1" applyFont="1" applyFill="1" applyBorder="1" applyAlignment="1">
      <alignment horizontal="center"/>
    </xf>
    <xf numFmtId="0" fontId="2" fillId="6" borderId="13" xfId="2" applyFill="1" applyBorder="1" applyAlignment="1">
      <alignment vertical="center" wrapText="1"/>
    </xf>
    <xf numFmtId="0" fontId="5" fillId="6" borderId="13" xfId="1" applyFont="1" applyFill="1" applyBorder="1" applyAlignment="1">
      <alignment horizontal="center" wrapText="1"/>
    </xf>
    <xf numFmtId="0" fontId="5" fillId="6" borderId="13" xfId="1" applyFont="1" applyFill="1" applyBorder="1" applyAlignment="1">
      <alignment wrapText="1"/>
    </xf>
    <xf numFmtId="0" fontId="5" fillId="0" borderId="32" xfId="1" applyFont="1" applyFill="1" applyBorder="1" applyAlignment="1">
      <alignment horizontal="left" wrapText="1"/>
    </xf>
    <xf numFmtId="0" fontId="5" fillId="6" borderId="24" xfId="1" applyFont="1" applyFill="1" applyBorder="1" applyAlignment="1">
      <alignment horizontal="center" wrapText="1"/>
    </xf>
    <xf numFmtId="0" fontId="0" fillId="8" borderId="5" xfId="0" applyFill="1" applyBorder="1" applyAlignment="1">
      <alignment wrapText="1"/>
    </xf>
    <xf numFmtId="0" fontId="21" fillId="0" borderId="26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" fillId="0" borderId="14" xfId="2" applyBorder="1" applyAlignment="1">
      <alignment horizontal="center" wrapText="1"/>
    </xf>
    <xf numFmtId="49" fontId="5" fillId="6" borderId="13" xfId="2" applyNumberFormat="1" applyFont="1" applyFill="1" applyBorder="1" applyAlignment="1">
      <alignment wrapText="1"/>
    </xf>
    <xf numFmtId="0" fontId="21" fillId="11" borderId="15" xfId="0" applyFont="1" applyFill="1" applyBorder="1" applyAlignment="1">
      <alignment horizontal="center" wrapText="1"/>
    </xf>
    <xf numFmtId="0" fontId="24" fillId="11" borderId="16" xfId="0" applyFont="1" applyFill="1" applyBorder="1" applyAlignment="1">
      <alignment horizontal="center" wrapText="1"/>
    </xf>
    <xf numFmtId="0" fontId="21" fillId="11" borderId="16" xfId="0" applyFont="1" applyFill="1" applyBorder="1" applyAlignment="1">
      <alignment horizontal="center" wrapText="1"/>
    </xf>
    <xf numFmtId="0" fontId="6" fillId="0" borderId="0" xfId="2" applyFont="1" applyBorder="1" applyAlignment="1">
      <alignment vertical="center" wrapText="1"/>
    </xf>
    <xf numFmtId="0" fontId="0" fillId="0" borderId="0" xfId="0"/>
    <xf numFmtId="0" fontId="15" fillId="0" borderId="0" xfId="0" applyFont="1"/>
    <xf numFmtId="0" fontId="15" fillId="0" borderId="0" xfId="0" applyFont="1" applyBorder="1"/>
    <xf numFmtId="0" fontId="16" fillId="0" borderId="25" xfId="0" applyFont="1" applyBorder="1"/>
    <xf numFmtId="0" fontId="16" fillId="0" borderId="0" xfId="0" applyFont="1" applyBorder="1"/>
    <xf numFmtId="0" fontId="0" fillId="6" borderId="12" xfId="0" applyFill="1" applyBorder="1" applyAlignment="1">
      <alignment horizontal="center" wrapText="1"/>
    </xf>
    <xf numFmtId="0" fontId="0" fillId="6" borderId="13" xfId="0" applyFill="1" applyBorder="1" applyAlignment="1">
      <alignment horizontal="center" wrapText="1"/>
    </xf>
    <xf numFmtId="0" fontId="0" fillId="6" borderId="16" xfId="0" applyFill="1" applyBorder="1" applyAlignment="1">
      <alignment horizontal="center" wrapText="1"/>
    </xf>
    <xf numFmtId="0" fontId="2" fillId="6" borderId="23" xfId="2" applyFont="1" applyFill="1" applyBorder="1" applyAlignment="1">
      <alignment wrapText="1"/>
    </xf>
    <xf numFmtId="0" fontId="2" fillId="6" borderId="24" xfId="2" applyFont="1" applyFill="1" applyBorder="1" applyAlignment="1">
      <alignment wrapText="1"/>
    </xf>
    <xf numFmtId="0" fontId="2" fillId="6" borderId="31" xfId="2" applyFont="1" applyFill="1" applyBorder="1" applyAlignment="1">
      <alignment wrapText="1"/>
    </xf>
    <xf numFmtId="0" fontId="21" fillId="0" borderId="2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24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0" xfId="0" applyFont="1" applyBorder="1"/>
    <xf numFmtId="0" fontId="4" fillId="0" borderId="0" xfId="1" applyFont="1" applyFill="1" applyBorder="1" applyAlignment="1">
      <alignment horizontal="left"/>
    </xf>
    <xf numFmtId="49" fontId="2" fillId="0" borderId="17" xfId="2" applyNumberFormat="1" applyBorder="1" applyAlignment="1">
      <alignment horizontal="left" vertical="center" wrapText="1"/>
    </xf>
    <xf numFmtId="49" fontId="2" fillId="0" borderId="17" xfId="2" applyNumberFormat="1" applyBorder="1" applyAlignment="1">
      <alignment horizontal="left" wrapText="1"/>
    </xf>
    <xf numFmtId="0" fontId="2" fillId="0" borderId="37" xfId="2" applyBorder="1" applyAlignment="1">
      <alignment horizontal="center" wrapText="1"/>
    </xf>
    <xf numFmtId="0" fontId="21" fillId="0" borderId="37" xfId="0" applyFont="1" applyBorder="1" applyAlignment="1">
      <alignment horizontal="center"/>
    </xf>
    <xf numFmtId="3" fontId="2" fillId="0" borderId="37" xfId="2" applyNumberFormat="1" applyBorder="1" applyAlignment="1">
      <alignment horizontal="center" wrapText="1"/>
    </xf>
    <xf numFmtId="0" fontId="5" fillId="6" borderId="20" xfId="1" applyFont="1" applyFill="1" applyBorder="1" applyAlignment="1">
      <alignment wrapText="1"/>
    </xf>
    <xf numFmtId="0" fontId="5" fillId="6" borderId="17" xfId="1" applyFont="1" applyFill="1" applyBorder="1" applyAlignment="1">
      <alignment wrapText="1"/>
    </xf>
    <xf numFmtId="49" fontId="5" fillId="6" borderId="17" xfId="2" applyNumberFormat="1" applyFont="1" applyFill="1" applyBorder="1" applyAlignment="1">
      <alignment vertical="center" wrapText="1"/>
    </xf>
    <xf numFmtId="49" fontId="5" fillId="6" borderId="37" xfId="2" applyNumberFormat="1" applyFont="1" applyFill="1" applyBorder="1" applyAlignment="1">
      <alignment vertical="center" wrapText="1"/>
    </xf>
    <xf numFmtId="49" fontId="25" fillId="0" borderId="17" xfId="0" applyNumberFormat="1" applyFont="1" applyBorder="1"/>
    <xf numFmtId="0" fontId="2" fillId="0" borderId="13" xfId="1" applyFont="1" applyFill="1" applyBorder="1" applyAlignment="1">
      <alignment horizontal="left" wrapText="1"/>
    </xf>
    <xf numFmtId="49" fontId="5" fillId="6" borderId="17" xfId="2" applyNumberFormat="1" applyFont="1" applyFill="1" applyBorder="1" applyAlignment="1">
      <alignment wrapText="1"/>
    </xf>
    <xf numFmtId="0" fontId="21" fillId="0" borderId="32" xfId="0" applyFont="1" applyFill="1" applyBorder="1" applyAlignment="1">
      <alignment horizontal="left"/>
    </xf>
    <xf numFmtId="49" fontId="5" fillId="6" borderId="13" xfId="2" applyNumberFormat="1" applyFont="1" applyFill="1" applyBorder="1" applyAlignment="1">
      <alignment horizontal="center" wrapText="1"/>
    </xf>
    <xf numFmtId="0" fontId="4" fillId="0" borderId="0" xfId="2" applyFont="1" applyFill="1" applyAlignment="1">
      <alignment wrapText="1"/>
    </xf>
    <xf numFmtId="0" fontId="4" fillId="0" borderId="0" xfId="2" applyFont="1" applyFill="1" applyAlignment="1">
      <alignment horizontal="left" wrapText="1"/>
    </xf>
    <xf numFmtId="0" fontId="7" fillId="0" borderId="2" xfId="2" applyFont="1" applyBorder="1" applyAlignment="1">
      <alignment horizontal="center" vertical="top" wrapText="1"/>
    </xf>
    <xf numFmtId="0" fontId="7" fillId="0" borderId="8" xfId="2" applyFont="1" applyBorder="1" applyAlignment="1">
      <alignment horizontal="center" vertical="top" wrapText="1"/>
    </xf>
    <xf numFmtId="165" fontId="7" fillId="0" borderId="2" xfId="2" applyNumberFormat="1" applyFont="1" applyFill="1" applyBorder="1" applyAlignment="1">
      <alignment horizontal="center" vertical="top" wrapText="1"/>
    </xf>
    <xf numFmtId="165" fontId="7" fillId="0" borderId="8" xfId="2" applyNumberFormat="1" applyFont="1" applyFill="1" applyBorder="1" applyAlignment="1">
      <alignment horizontal="center" vertical="top" wrapText="1"/>
    </xf>
    <xf numFmtId="0" fontId="8" fillId="0" borderId="2" xfId="2" applyFont="1" applyFill="1" applyBorder="1" applyAlignment="1">
      <alignment horizontal="center" vertical="top" wrapText="1"/>
    </xf>
    <xf numFmtId="0" fontId="8" fillId="0" borderId="6" xfId="2" applyFont="1" applyFill="1" applyBorder="1" applyAlignment="1">
      <alignment horizontal="center" vertical="top" wrapText="1"/>
    </xf>
    <xf numFmtId="0" fontId="8" fillId="0" borderId="8" xfId="2" applyFont="1" applyFill="1" applyBorder="1" applyAlignment="1">
      <alignment horizontal="center" vertical="top" wrapText="1"/>
    </xf>
    <xf numFmtId="0" fontId="7" fillId="0" borderId="2" xfId="2" applyFont="1" applyFill="1" applyBorder="1" applyAlignment="1">
      <alignment horizontal="center" vertical="top" wrapText="1"/>
    </xf>
    <xf numFmtId="0" fontId="7" fillId="0" borderId="6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top" wrapText="1"/>
    </xf>
    <xf numFmtId="165" fontId="7" fillId="0" borderId="6" xfId="2" applyNumberFormat="1" applyFont="1" applyFill="1" applyBorder="1" applyAlignment="1">
      <alignment horizontal="center" vertical="top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2" fillId="0" borderId="6" xfId="2" applyFill="1" applyBorder="1" applyAlignment="1"/>
    <xf numFmtId="0" fontId="2" fillId="0" borderId="8" xfId="2" applyFill="1" applyBorder="1" applyAlignment="1"/>
    <xf numFmtId="0" fontId="0" fillId="6" borderId="9" xfId="0" applyFont="1" applyFill="1" applyBorder="1" applyAlignment="1">
      <alignment horizontal="left"/>
    </xf>
    <xf numFmtId="0" fontId="0" fillId="6" borderId="42" xfId="0" applyFont="1" applyFill="1" applyBorder="1" applyAlignment="1">
      <alignment horizontal="left"/>
    </xf>
    <xf numFmtId="0" fontId="6" fillId="0" borderId="21" xfId="2" applyFont="1" applyFill="1" applyBorder="1" applyAlignment="1">
      <alignment horizontal="left" vertical="top"/>
    </xf>
    <xf numFmtId="0" fontId="6" fillId="0" borderId="22" xfId="2" applyFont="1" applyFill="1" applyBorder="1" applyAlignment="1">
      <alignment horizontal="left" vertical="top"/>
    </xf>
    <xf numFmtId="0" fontId="6" fillId="0" borderId="26" xfId="2" applyFont="1" applyFill="1" applyBorder="1" applyAlignment="1">
      <alignment horizontal="left" vertical="top"/>
    </xf>
    <xf numFmtId="0" fontId="6" fillId="0" borderId="23" xfId="2" applyFont="1" applyFill="1" applyBorder="1" applyAlignment="1">
      <alignment horizontal="left" vertical="top"/>
    </xf>
    <xf numFmtId="0" fontId="6" fillId="0" borderId="24" xfId="2" applyFont="1" applyFill="1" applyBorder="1" applyAlignment="1">
      <alignment horizontal="left" vertical="top"/>
    </xf>
    <xf numFmtId="0" fontId="6" fillId="0" borderId="27" xfId="2" applyFont="1" applyFill="1" applyBorder="1" applyAlignment="1">
      <alignment horizontal="left" vertical="top"/>
    </xf>
    <xf numFmtId="0" fontId="6" fillId="0" borderId="12" xfId="2" applyFont="1" applyFill="1" applyBorder="1" applyAlignment="1">
      <alignment horizontal="left" vertical="top"/>
    </xf>
    <xf numFmtId="0" fontId="6" fillId="0" borderId="13" xfId="2" applyFont="1" applyFill="1" applyBorder="1" applyAlignment="1">
      <alignment horizontal="left" vertical="top"/>
    </xf>
    <xf numFmtId="0" fontId="6" fillId="0" borderId="14" xfId="2" applyFont="1" applyFill="1" applyBorder="1" applyAlignment="1">
      <alignment horizontal="left" vertical="top"/>
    </xf>
    <xf numFmtId="166" fontId="7" fillId="0" borderId="6" xfId="2" applyNumberFormat="1" applyFont="1" applyFill="1" applyBorder="1" applyAlignment="1">
      <alignment horizontal="center" vertical="center" wrapText="1"/>
    </xf>
    <xf numFmtId="166" fontId="5" fillId="0" borderId="6" xfId="2" applyNumberFormat="1" applyFont="1" applyFill="1" applyBorder="1" applyAlignment="1">
      <alignment horizontal="center" vertical="center"/>
    </xf>
    <xf numFmtId="166" fontId="5" fillId="0" borderId="8" xfId="2" applyNumberFormat="1" applyFont="1" applyFill="1" applyBorder="1" applyAlignment="1">
      <alignment horizontal="center" vertical="center"/>
    </xf>
    <xf numFmtId="0" fontId="7" fillId="0" borderId="6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10" borderId="11" xfId="2" applyFont="1" applyFill="1" applyBorder="1" applyAlignment="1">
      <alignment horizontal="center" vertical="top" wrapText="1"/>
    </xf>
    <xf numFmtId="0" fontId="7" fillId="10" borderId="9" xfId="2" applyFont="1" applyFill="1" applyBorder="1" applyAlignment="1">
      <alignment horizontal="center" vertical="top" wrapText="1"/>
    </xf>
    <xf numFmtId="0" fontId="7" fillId="10" borderId="42" xfId="2" applyFont="1" applyFill="1" applyBorder="1" applyAlignment="1">
      <alignment horizontal="center" vertical="top" wrapText="1"/>
    </xf>
    <xf numFmtId="165" fontId="7" fillId="10" borderId="2" xfId="2" applyNumberFormat="1" applyFont="1" applyFill="1" applyBorder="1" applyAlignment="1">
      <alignment horizontal="center" vertical="top" wrapText="1"/>
    </xf>
    <xf numFmtId="165" fontId="7" fillId="10" borderId="6" xfId="2" applyNumberFormat="1" applyFont="1" applyFill="1" applyBorder="1" applyAlignment="1">
      <alignment horizontal="center" vertical="top" wrapText="1"/>
    </xf>
    <xf numFmtId="165" fontId="9" fillId="10" borderId="6" xfId="2" applyNumberFormat="1" applyFont="1" applyFill="1" applyBorder="1" applyAlignment="1">
      <alignment horizontal="center" vertical="top" wrapText="1"/>
    </xf>
    <xf numFmtId="165" fontId="10" fillId="10" borderId="6" xfId="2" applyNumberFormat="1" applyFont="1" applyFill="1" applyBorder="1" applyAlignment="1">
      <alignment horizontal="center" vertical="top" wrapText="1"/>
    </xf>
    <xf numFmtId="165" fontId="10" fillId="10" borderId="8" xfId="2" applyNumberFormat="1" applyFont="1" applyFill="1" applyBorder="1" applyAlignment="1">
      <alignment horizontal="center" vertical="top" wrapText="1"/>
    </xf>
    <xf numFmtId="0" fontId="13" fillId="0" borderId="12" xfId="2" applyFont="1" applyFill="1" applyBorder="1" applyAlignment="1">
      <alignment horizontal="left" vertical="top"/>
    </xf>
    <xf numFmtId="0" fontId="13" fillId="0" borderId="13" xfId="2" applyFont="1" applyFill="1" applyBorder="1" applyAlignment="1">
      <alignment horizontal="left" vertical="top"/>
    </xf>
    <xf numFmtId="0" fontId="13" fillId="0" borderId="16" xfId="2" applyFont="1" applyFill="1" applyBorder="1" applyAlignment="1">
      <alignment horizontal="left" vertical="top"/>
    </xf>
    <xf numFmtId="0" fontId="13" fillId="0" borderId="23" xfId="2" applyFont="1" applyFill="1" applyBorder="1" applyAlignment="1">
      <alignment horizontal="left" vertical="top"/>
    </xf>
    <xf numFmtId="0" fontId="13" fillId="0" borderId="24" xfId="2" applyFont="1" applyFill="1" applyBorder="1" applyAlignment="1">
      <alignment horizontal="left" vertical="top"/>
    </xf>
    <xf numFmtId="0" fontId="13" fillId="0" borderId="31" xfId="2" applyFont="1" applyFill="1" applyBorder="1" applyAlignment="1">
      <alignment horizontal="left" vertical="top"/>
    </xf>
    <xf numFmtId="0" fontId="6" fillId="0" borderId="3" xfId="2" applyFont="1" applyBorder="1" applyAlignment="1">
      <alignment horizontal="left" vertical="center" wrapText="1"/>
    </xf>
    <xf numFmtId="0" fontId="6" fillId="0" borderId="4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left" vertical="center" wrapText="1"/>
    </xf>
    <xf numFmtId="0" fontId="13" fillId="0" borderId="21" xfId="2" applyFont="1" applyFill="1" applyBorder="1" applyAlignment="1">
      <alignment horizontal="left" vertical="top"/>
    </xf>
    <xf numFmtId="0" fontId="13" fillId="0" borderId="22" xfId="2" applyFont="1" applyFill="1" applyBorder="1" applyAlignment="1">
      <alignment horizontal="left" vertical="top"/>
    </xf>
    <xf numFmtId="0" fontId="13" fillId="0" borderId="15" xfId="2" applyFont="1" applyFill="1" applyBorder="1" applyAlignment="1">
      <alignment horizontal="left" vertical="top"/>
    </xf>
    <xf numFmtId="0" fontId="0" fillId="6" borderId="43" xfId="0" applyFont="1" applyFill="1" applyBorder="1" applyAlignment="1">
      <alignment horizontal="left"/>
    </xf>
    <xf numFmtId="0" fontId="7" fillId="3" borderId="6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0" fillId="6" borderId="3" xfId="0" applyFont="1" applyFill="1" applyBorder="1" applyAlignment="1">
      <alignment horizontal="left"/>
    </xf>
    <xf numFmtId="0" fontId="0" fillId="6" borderId="4" xfId="0" applyFont="1" applyFill="1" applyBorder="1" applyAlignment="1">
      <alignment horizontal="left"/>
    </xf>
    <xf numFmtId="0" fontId="0" fillId="6" borderId="5" xfId="0" applyFont="1" applyFill="1" applyBorder="1" applyAlignment="1">
      <alignment horizontal="left"/>
    </xf>
    <xf numFmtId="0" fontId="7" fillId="0" borderId="2" xfId="2" applyFont="1" applyFill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42" xfId="2" applyFont="1" applyBorder="1" applyAlignment="1">
      <alignment horizontal="center" vertical="center" wrapText="1"/>
    </xf>
    <xf numFmtId="0" fontId="0" fillId="9" borderId="1" xfId="0" applyFill="1" applyBorder="1" applyAlignment="1">
      <alignment horizontal="center" wrapText="1"/>
    </xf>
    <xf numFmtId="0" fontId="0" fillId="9" borderId="29" xfId="0" applyFill="1" applyBorder="1" applyAlignment="1">
      <alignment horizontal="center" wrapText="1"/>
    </xf>
    <xf numFmtId="0" fontId="0" fillId="9" borderId="30" xfId="0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0" fontId="0" fillId="8" borderId="29" xfId="0" applyFill="1" applyBorder="1" applyAlignment="1">
      <alignment horizontal="center" wrapText="1"/>
    </xf>
    <xf numFmtId="0" fontId="0" fillId="8" borderId="30" xfId="0" applyFill="1" applyBorder="1" applyAlignment="1">
      <alignment horizontal="center" wrapText="1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6" fillId="12" borderId="3" xfId="2" applyFont="1" applyFill="1" applyBorder="1" applyAlignment="1">
      <alignment horizontal="center" vertical="center" wrapText="1"/>
    </xf>
    <xf numFmtId="0" fontId="6" fillId="12" borderId="4" xfId="2" applyFont="1" applyFill="1" applyBorder="1" applyAlignment="1">
      <alignment horizontal="center" vertical="center" wrapText="1"/>
    </xf>
    <xf numFmtId="0" fontId="6" fillId="12" borderId="5" xfId="2" applyFont="1" applyFill="1" applyBorder="1" applyAlignment="1">
      <alignment horizontal="center" vertical="center" wrapText="1"/>
    </xf>
    <xf numFmtId="165" fontId="7" fillId="10" borderId="1" xfId="2" applyNumberFormat="1" applyFont="1" applyFill="1" applyBorder="1" applyAlignment="1">
      <alignment horizontal="center" vertical="top" wrapText="1"/>
    </xf>
    <xf numFmtId="165" fontId="7" fillId="10" borderId="10" xfId="2" applyNumberFormat="1" applyFont="1" applyFill="1" applyBorder="1" applyAlignment="1">
      <alignment horizontal="center" vertical="top" wrapText="1"/>
    </xf>
    <xf numFmtId="165" fontId="9" fillId="10" borderId="10" xfId="2" applyNumberFormat="1" applyFont="1" applyFill="1" applyBorder="1" applyAlignment="1">
      <alignment horizontal="center" vertical="top" wrapText="1"/>
    </xf>
    <xf numFmtId="165" fontId="10" fillId="10" borderId="10" xfId="2" applyNumberFormat="1" applyFont="1" applyFill="1" applyBorder="1" applyAlignment="1">
      <alignment horizontal="center" vertical="top" wrapText="1"/>
    </xf>
    <xf numFmtId="165" fontId="10" fillId="10" borderId="11" xfId="2" applyNumberFormat="1" applyFont="1" applyFill="1" applyBorder="1" applyAlignment="1">
      <alignment horizontal="center" vertical="top" wrapText="1"/>
    </xf>
    <xf numFmtId="166" fontId="7" fillId="0" borderId="6" xfId="2" applyNumberFormat="1" applyFont="1" applyBorder="1" applyAlignment="1">
      <alignment horizontal="center" vertical="center" wrapText="1"/>
    </xf>
    <xf numFmtId="166" fontId="5" fillId="0" borderId="6" xfId="2" applyNumberFormat="1" applyFont="1" applyBorder="1" applyAlignment="1">
      <alignment horizontal="center" vertical="center"/>
    </xf>
    <xf numFmtId="165" fontId="7" fillId="0" borderId="2" xfId="2" applyNumberFormat="1" applyFont="1" applyBorder="1" applyAlignment="1">
      <alignment horizontal="center" vertical="top" wrapText="1"/>
    </xf>
    <xf numFmtId="165" fontId="7" fillId="0" borderId="7" xfId="2" applyNumberFormat="1" applyFont="1" applyBorder="1" applyAlignment="1">
      <alignment horizontal="center" vertical="top" wrapText="1"/>
    </xf>
    <xf numFmtId="165" fontId="7" fillId="0" borderId="8" xfId="2" applyNumberFormat="1" applyFont="1" applyBorder="1" applyAlignment="1">
      <alignment horizontal="center" vertical="top" wrapText="1"/>
    </xf>
    <xf numFmtId="165" fontId="7" fillId="0" borderId="42" xfId="2" applyNumberFormat="1" applyFont="1" applyBorder="1" applyAlignment="1">
      <alignment horizontal="center" vertical="top" wrapText="1"/>
    </xf>
    <xf numFmtId="0" fontId="8" fillId="0" borderId="2" xfId="2" applyFont="1" applyBorder="1" applyAlignment="1">
      <alignment horizontal="center" vertical="top" wrapText="1"/>
    </xf>
    <xf numFmtId="0" fontId="8" fillId="0" borderId="6" xfId="2" applyFont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top" wrapText="1"/>
    </xf>
    <xf numFmtId="165" fontId="7" fillId="0" borderId="6" xfId="2" applyNumberFormat="1" applyFont="1" applyBorder="1" applyAlignment="1">
      <alignment horizontal="center" vertical="top" wrapText="1"/>
    </xf>
    <xf numFmtId="0" fontId="8" fillId="0" borderId="8" xfId="2" applyFont="1" applyBorder="1" applyAlignment="1">
      <alignment horizontal="center" vertical="top" wrapText="1"/>
    </xf>
    <xf numFmtId="166" fontId="5" fillId="0" borderId="8" xfId="2" applyNumberFormat="1" applyFont="1" applyBorder="1" applyAlignment="1">
      <alignment horizontal="center" vertical="center"/>
    </xf>
    <xf numFmtId="165" fontId="8" fillId="0" borderId="28" xfId="2" applyNumberFormat="1" applyFont="1" applyBorder="1" applyAlignment="1">
      <alignment horizontal="center" vertical="top" wrapText="1"/>
    </xf>
    <xf numFmtId="0" fontId="5" fillId="7" borderId="3" xfId="2" applyFont="1" applyFill="1" applyBorder="1" applyAlignment="1">
      <alignment horizontal="left" wrapText="1"/>
    </xf>
    <xf numFmtId="0" fontId="5" fillId="7" borderId="4" xfId="2" applyFont="1" applyFill="1" applyBorder="1" applyAlignment="1">
      <alignment horizontal="left" wrapText="1"/>
    </xf>
    <xf numFmtId="0" fontId="5" fillId="6" borderId="44" xfId="1" applyFont="1" applyFill="1" applyBorder="1" applyAlignment="1">
      <alignment horizontal="center" wrapText="1"/>
    </xf>
    <xf numFmtId="0" fontId="5" fillId="6" borderId="33" xfId="1" applyFont="1" applyFill="1" applyBorder="1" applyAlignment="1">
      <alignment horizontal="center" wrapText="1"/>
    </xf>
    <xf numFmtId="0" fontId="5" fillId="6" borderId="45" xfId="1" applyFont="1" applyFill="1" applyBorder="1" applyAlignment="1">
      <alignment wrapText="1"/>
    </xf>
    <xf numFmtId="3" fontId="24" fillId="6" borderId="33" xfId="0" applyNumberFormat="1" applyFont="1" applyFill="1" applyBorder="1" applyAlignment="1">
      <alignment horizontal="right"/>
    </xf>
    <xf numFmtId="0" fontId="21" fillId="6" borderId="33" xfId="0" applyFont="1" applyFill="1" applyBorder="1" applyAlignment="1">
      <alignment horizontal="center" vertical="center"/>
    </xf>
    <xf numFmtId="0" fontId="21" fillId="6" borderId="33" xfId="0" applyFont="1" applyFill="1" applyBorder="1" applyAlignment="1">
      <alignment horizontal="center"/>
    </xf>
    <xf numFmtId="49" fontId="21" fillId="6" borderId="33" xfId="0" applyNumberFormat="1" applyFont="1" applyFill="1" applyBorder="1" applyAlignment="1">
      <alignment horizontal="center"/>
    </xf>
    <xf numFmtId="49" fontId="24" fillId="10" borderId="46" xfId="0" applyNumberFormat="1" applyFont="1" applyFill="1" applyBorder="1" applyAlignment="1">
      <alignment horizontal="center"/>
    </xf>
    <xf numFmtId="0" fontId="4" fillId="6" borderId="34" xfId="1" applyFont="1" applyFill="1" applyBorder="1" applyAlignment="1"/>
    <xf numFmtId="0" fontId="4" fillId="6" borderId="35" xfId="1" applyFont="1" applyFill="1" applyBorder="1" applyAlignment="1"/>
    <xf numFmtId="3" fontId="4" fillId="6" borderId="47" xfId="1" applyNumberFormat="1" applyFont="1" applyFill="1" applyBorder="1" applyAlignment="1"/>
  </cellXfs>
  <cellStyles count="4">
    <cellStyle name="Comma" xfId="3" builtinId="3"/>
    <cellStyle name="Good" xfId="1" builtinId="26"/>
    <cellStyle name="Normal" xfId="0" builtinId="0"/>
    <cellStyle name="Normal 2" xfId="2" xr:uid="{00000000-0005-0000-0000-000002000000}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CFFCC"/>
      <color rgb="FFE7E6E6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1</xdr:row>
      <xdr:rowOff>28575</xdr:rowOff>
    </xdr:from>
    <xdr:to>
      <xdr:col>17</xdr:col>
      <xdr:colOff>687834</xdr:colOff>
      <xdr:row>6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5B7BA3-1BF6-4A72-98BE-6E1771233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4450" y="219075"/>
          <a:ext cx="2821434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L50"/>
  <sheetViews>
    <sheetView tabSelected="1" zoomScaleNormal="100" workbookViewId="0">
      <selection activeCell="F37" sqref="F37"/>
    </sheetView>
  </sheetViews>
  <sheetFormatPr defaultRowHeight="15" x14ac:dyDescent="0.25"/>
  <cols>
    <col min="1" max="1" width="10.7109375" customWidth="1"/>
    <col min="2" max="2" width="53.5703125" bestFit="1" customWidth="1"/>
    <col min="3" max="5" width="10.7109375" customWidth="1"/>
    <col min="6" max="6" width="15.7109375" customWidth="1"/>
    <col min="7" max="7" width="11.7109375" customWidth="1"/>
    <col min="8" max="11" width="10.7109375" customWidth="1"/>
  </cols>
  <sheetData>
    <row r="1" spans="1:12" ht="15" customHeight="1" thickBot="1" x14ac:dyDescent="0.3">
      <c r="A1" s="25" t="s">
        <v>189</v>
      </c>
      <c r="J1" s="1"/>
      <c r="K1" s="2"/>
    </row>
    <row r="2" spans="1:12" ht="15" customHeight="1" x14ac:dyDescent="0.25">
      <c r="A2" s="350" t="s">
        <v>190</v>
      </c>
      <c r="B2" s="351"/>
      <c r="C2" s="352"/>
      <c r="D2" s="381" t="s">
        <v>184</v>
      </c>
      <c r="E2" s="382"/>
      <c r="F2" s="382"/>
      <c r="G2" s="382"/>
      <c r="H2" s="382"/>
      <c r="I2" s="382"/>
      <c r="J2" s="382"/>
      <c r="K2" s="383"/>
      <c r="L2" s="28"/>
    </row>
    <row r="3" spans="1:12" ht="15" customHeight="1" x14ac:dyDescent="0.25">
      <c r="A3" s="356" t="s">
        <v>191</v>
      </c>
      <c r="B3" s="357"/>
      <c r="C3" s="358"/>
      <c r="D3" s="372">
        <v>999999</v>
      </c>
      <c r="E3" s="373"/>
      <c r="F3" s="373"/>
      <c r="G3" s="373"/>
      <c r="H3" s="373"/>
      <c r="I3" s="373"/>
      <c r="J3" s="373"/>
      <c r="K3" s="374"/>
      <c r="L3" s="28"/>
    </row>
    <row r="4" spans="1:12" ht="15" customHeight="1" x14ac:dyDescent="0.25">
      <c r="A4" s="356" t="s">
        <v>192</v>
      </c>
      <c r="B4" s="357"/>
      <c r="C4" s="358"/>
      <c r="D4" s="372" t="s">
        <v>161</v>
      </c>
      <c r="E4" s="373"/>
      <c r="F4" s="373"/>
      <c r="G4" s="373"/>
      <c r="H4" s="373"/>
      <c r="I4" s="373"/>
      <c r="J4" s="373"/>
      <c r="K4" s="374"/>
      <c r="L4" s="28"/>
    </row>
    <row r="5" spans="1:12" ht="15" customHeight="1" x14ac:dyDescent="0.25">
      <c r="A5" s="356" t="s">
        <v>193</v>
      </c>
      <c r="B5" s="357"/>
      <c r="C5" s="358"/>
      <c r="D5" s="372" t="s">
        <v>197</v>
      </c>
      <c r="E5" s="373"/>
      <c r="F5" s="373"/>
      <c r="G5" s="373"/>
      <c r="H5" s="373"/>
      <c r="I5" s="373"/>
      <c r="J5" s="373"/>
      <c r="K5" s="374"/>
      <c r="L5" s="28"/>
    </row>
    <row r="6" spans="1:12" ht="15" customHeight="1" x14ac:dyDescent="0.25">
      <c r="A6" s="356" t="s">
        <v>194</v>
      </c>
      <c r="B6" s="357"/>
      <c r="C6" s="358"/>
      <c r="D6" s="372" t="s">
        <v>198</v>
      </c>
      <c r="E6" s="373"/>
      <c r="F6" s="373"/>
      <c r="G6" s="373"/>
      <c r="H6" s="373"/>
      <c r="I6" s="373"/>
      <c r="J6" s="373"/>
      <c r="K6" s="374"/>
      <c r="L6" s="28"/>
    </row>
    <row r="7" spans="1:12" ht="15" customHeight="1" x14ac:dyDescent="0.25">
      <c r="A7" s="356" t="s">
        <v>195</v>
      </c>
      <c r="B7" s="357"/>
      <c r="C7" s="358"/>
      <c r="D7" s="372" t="s">
        <v>162</v>
      </c>
      <c r="E7" s="373"/>
      <c r="F7" s="373"/>
      <c r="G7" s="373"/>
      <c r="H7" s="373"/>
      <c r="I7" s="373"/>
      <c r="J7" s="373"/>
      <c r="K7" s="374"/>
      <c r="L7" s="28"/>
    </row>
    <row r="8" spans="1:12" ht="15" customHeight="1" thickBot="1" x14ac:dyDescent="0.3">
      <c r="A8" s="353" t="s">
        <v>196</v>
      </c>
      <c r="B8" s="354"/>
      <c r="C8" s="355"/>
      <c r="D8" s="375" t="s">
        <v>199</v>
      </c>
      <c r="E8" s="376"/>
      <c r="F8" s="376"/>
      <c r="G8" s="376"/>
      <c r="H8" s="376"/>
      <c r="I8" s="376"/>
      <c r="J8" s="376"/>
      <c r="K8" s="377"/>
      <c r="L8" s="28"/>
    </row>
    <row r="9" spans="1:12" ht="15" customHeight="1" thickBot="1" x14ac:dyDescent="0.3">
      <c r="A9" s="26"/>
      <c r="B9" s="4"/>
      <c r="C9" s="4"/>
      <c r="D9" s="4"/>
      <c r="E9" s="4"/>
      <c r="F9" s="4"/>
      <c r="G9" s="4"/>
      <c r="H9" s="4"/>
      <c r="I9" s="4"/>
      <c r="J9" s="4"/>
      <c r="K9" s="27"/>
    </row>
    <row r="10" spans="1:12" ht="15" customHeight="1" thickBot="1" x14ac:dyDescent="0.3">
      <c r="A10" s="378" t="s">
        <v>200</v>
      </c>
      <c r="B10" s="379"/>
      <c r="C10" s="379"/>
      <c r="D10" s="379"/>
      <c r="E10" s="379"/>
      <c r="F10" s="379"/>
      <c r="G10" s="379"/>
      <c r="H10" s="379"/>
      <c r="I10" s="379"/>
      <c r="J10" s="379"/>
      <c r="K10" s="380"/>
    </row>
    <row r="11" spans="1:12" ht="15" customHeight="1" thickBot="1" x14ac:dyDescent="0.3">
      <c r="A11" s="389" t="s">
        <v>201</v>
      </c>
      <c r="B11" s="389" t="s">
        <v>202</v>
      </c>
      <c r="C11" s="362" t="s">
        <v>203</v>
      </c>
      <c r="D11" s="389" t="s">
        <v>204</v>
      </c>
      <c r="E11" s="414" t="s">
        <v>205</v>
      </c>
      <c r="F11" s="362" t="s">
        <v>206</v>
      </c>
      <c r="G11" s="364" t="s">
        <v>207</v>
      </c>
      <c r="H11" s="365"/>
      <c r="I11" s="365"/>
      <c r="J11" s="365"/>
      <c r="K11" s="366"/>
    </row>
    <row r="12" spans="1:12" ht="15" customHeight="1" x14ac:dyDescent="0.25">
      <c r="A12" s="362"/>
      <c r="B12" s="362"/>
      <c r="C12" s="362"/>
      <c r="D12" s="362"/>
      <c r="E12" s="415"/>
      <c r="F12" s="362"/>
      <c r="G12" s="333" t="s">
        <v>3</v>
      </c>
      <c r="H12" s="333" t="s">
        <v>4</v>
      </c>
      <c r="I12" s="11" t="s">
        <v>5</v>
      </c>
      <c r="J12" s="416" t="s">
        <v>6</v>
      </c>
      <c r="K12" s="417" t="s">
        <v>7</v>
      </c>
    </row>
    <row r="13" spans="1:12" ht="15" customHeight="1" thickBot="1" x14ac:dyDescent="0.3">
      <c r="A13" s="362"/>
      <c r="B13" s="362"/>
      <c r="C13" s="362"/>
      <c r="D13" s="362"/>
      <c r="E13" s="415"/>
      <c r="F13" s="362"/>
      <c r="G13" s="334"/>
      <c r="H13" s="334"/>
      <c r="I13" s="11" t="s">
        <v>8</v>
      </c>
      <c r="J13" s="418"/>
      <c r="K13" s="419" t="s">
        <v>9</v>
      </c>
    </row>
    <row r="14" spans="1:12" ht="15" customHeight="1" x14ac:dyDescent="0.25">
      <c r="A14" s="362"/>
      <c r="B14" s="362"/>
      <c r="C14" s="362"/>
      <c r="D14" s="362"/>
      <c r="E14" s="415"/>
      <c r="F14" s="362"/>
      <c r="G14" s="420" t="s">
        <v>208</v>
      </c>
      <c r="H14" s="420" t="s">
        <v>209</v>
      </c>
      <c r="I14" s="333" t="s">
        <v>210</v>
      </c>
      <c r="J14" s="416" t="s">
        <v>211</v>
      </c>
      <c r="K14" s="367" t="s">
        <v>212</v>
      </c>
    </row>
    <row r="15" spans="1:12" ht="15" customHeight="1" x14ac:dyDescent="0.25">
      <c r="A15" s="362"/>
      <c r="B15" s="362"/>
      <c r="C15" s="362"/>
      <c r="D15" s="362"/>
      <c r="E15" s="415"/>
      <c r="F15" s="362"/>
      <c r="G15" s="421"/>
      <c r="H15" s="421"/>
      <c r="I15" s="422"/>
      <c r="J15" s="423"/>
      <c r="K15" s="368"/>
    </row>
    <row r="16" spans="1:12" ht="15" customHeight="1" x14ac:dyDescent="0.25">
      <c r="A16" s="362"/>
      <c r="B16" s="362"/>
      <c r="C16" s="362"/>
      <c r="D16" s="362"/>
      <c r="E16" s="415"/>
      <c r="F16" s="362"/>
      <c r="G16" s="421"/>
      <c r="H16" s="421"/>
      <c r="I16" s="422"/>
      <c r="J16" s="423"/>
      <c r="K16" s="368"/>
    </row>
    <row r="17" spans="1:11" ht="15" customHeight="1" x14ac:dyDescent="0.25">
      <c r="A17" s="362"/>
      <c r="B17" s="362"/>
      <c r="C17" s="362"/>
      <c r="D17" s="362"/>
      <c r="E17" s="415"/>
      <c r="F17" s="362"/>
      <c r="G17" s="421"/>
      <c r="H17" s="421"/>
      <c r="I17" s="422"/>
      <c r="J17" s="423"/>
      <c r="K17" s="368"/>
    </row>
    <row r="18" spans="1:11" ht="15" customHeight="1" x14ac:dyDescent="0.25">
      <c r="A18" s="362"/>
      <c r="B18" s="362"/>
      <c r="C18" s="362"/>
      <c r="D18" s="362"/>
      <c r="E18" s="415"/>
      <c r="F18" s="362"/>
      <c r="G18" s="421"/>
      <c r="H18" s="421"/>
      <c r="I18" s="422"/>
      <c r="J18" s="423"/>
      <c r="K18" s="369" t="s">
        <v>213</v>
      </c>
    </row>
    <row r="19" spans="1:11" ht="15" customHeight="1" x14ac:dyDescent="0.25">
      <c r="A19" s="362"/>
      <c r="B19" s="362"/>
      <c r="C19" s="362"/>
      <c r="D19" s="362"/>
      <c r="E19" s="415"/>
      <c r="F19" s="362"/>
      <c r="G19" s="421"/>
      <c r="H19" s="421"/>
      <c r="I19" s="422"/>
      <c r="J19" s="423"/>
      <c r="K19" s="370"/>
    </row>
    <row r="20" spans="1:11" ht="15" customHeight="1" thickBot="1" x14ac:dyDescent="0.3">
      <c r="A20" s="362"/>
      <c r="B20" s="362"/>
      <c r="C20" s="362"/>
      <c r="D20" s="362"/>
      <c r="E20" s="415"/>
      <c r="F20" s="362"/>
      <c r="G20" s="424"/>
      <c r="H20" s="424"/>
      <c r="I20" s="334"/>
      <c r="J20" s="418"/>
      <c r="K20" s="371"/>
    </row>
    <row r="21" spans="1:11" ht="15" customHeight="1" thickBot="1" x14ac:dyDescent="0.3">
      <c r="A21" s="363"/>
      <c r="B21" s="363"/>
      <c r="C21" s="363"/>
      <c r="D21" s="363"/>
      <c r="E21" s="425"/>
      <c r="F21" s="363"/>
      <c r="G21" s="44" t="s">
        <v>214</v>
      </c>
      <c r="H21" s="44" t="s">
        <v>214</v>
      </c>
      <c r="I21" s="44" t="s">
        <v>214</v>
      </c>
      <c r="J21" s="426" t="s">
        <v>17</v>
      </c>
      <c r="K21" s="236" t="s">
        <v>17</v>
      </c>
    </row>
    <row r="22" spans="1:11" ht="15" customHeight="1" thickBot="1" x14ac:dyDescent="0.3">
      <c r="A22" s="427" t="s">
        <v>215</v>
      </c>
      <c r="B22" s="428"/>
      <c r="C22" s="47"/>
      <c r="D22" s="47"/>
      <c r="E22" s="47"/>
      <c r="F22" s="47"/>
      <c r="G22" s="47"/>
      <c r="H22" s="47"/>
      <c r="I22" s="47"/>
      <c r="J22" s="47"/>
      <c r="K22" s="48"/>
    </row>
    <row r="23" spans="1:11" ht="15" customHeight="1" x14ac:dyDescent="0.25">
      <c r="A23" s="135" t="s">
        <v>180</v>
      </c>
      <c r="B23" s="136" t="s">
        <v>216</v>
      </c>
      <c r="C23" s="137">
        <v>2</v>
      </c>
      <c r="D23" s="262"/>
      <c r="E23" s="138">
        <v>4400</v>
      </c>
      <c r="F23" s="309"/>
      <c r="G23" s="207"/>
      <c r="H23" s="207"/>
      <c r="I23" s="207"/>
      <c r="J23" s="208"/>
      <c r="K23" s="233"/>
    </row>
    <row r="24" spans="1:11" ht="15" customHeight="1" x14ac:dyDescent="0.25">
      <c r="A24" s="139" t="s">
        <v>181</v>
      </c>
      <c r="B24" s="61" t="s">
        <v>217</v>
      </c>
      <c r="C24" s="140">
        <v>1</v>
      </c>
      <c r="D24" s="204"/>
      <c r="E24" s="141">
        <v>1800</v>
      </c>
      <c r="F24" s="261"/>
      <c r="G24" s="209"/>
      <c r="H24" s="209"/>
      <c r="I24" s="209"/>
      <c r="J24" s="210"/>
      <c r="K24" s="234"/>
    </row>
    <row r="25" spans="1:11" ht="15" customHeight="1" x14ac:dyDescent="0.25">
      <c r="A25" s="317" t="s">
        <v>182</v>
      </c>
      <c r="B25" s="142" t="s">
        <v>160</v>
      </c>
      <c r="C25" s="319">
        <v>2</v>
      </c>
      <c r="D25" s="204"/>
      <c r="E25" s="141">
        <v>4400</v>
      </c>
      <c r="F25" s="261"/>
      <c r="G25" s="209"/>
      <c r="H25" s="209"/>
      <c r="I25" s="209"/>
      <c r="J25" s="210"/>
      <c r="K25" s="234"/>
    </row>
    <row r="26" spans="1:11" ht="15" customHeight="1" x14ac:dyDescent="0.25">
      <c r="A26" s="318" t="s">
        <v>61</v>
      </c>
      <c r="B26" s="61" t="s">
        <v>218</v>
      </c>
      <c r="C26" s="320">
        <v>1</v>
      </c>
      <c r="D26" s="204"/>
      <c r="E26" s="143">
        <v>3600</v>
      </c>
      <c r="F26" s="261"/>
      <c r="G26" s="209"/>
      <c r="H26" s="209"/>
      <c r="I26" s="209"/>
      <c r="J26" s="210"/>
      <c r="K26" s="234"/>
    </row>
    <row r="27" spans="1:11" ht="15" customHeight="1" x14ac:dyDescent="0.25">
      <c r="A27" s="275"/>
      <c r="B27" s="285" t="s">
        <v>219</v>
      </c>
      <c r="C27" s="263"/>
      <c r="D27" s="285">
        <v>1</v>
      </c>
      <c r="E27" s="144">
        <f>SUM(E23:E26)</f>
        <v>14200</v>
      </c>
      <c r="F27" s="264" t="s">
        <v>159</v>
      </c>
      <c r="G27" s="205">
        <v>7</v>
      </c>
      <c r="H27" s="205">
        <v>28</v>
      </c>
      <c r="I27" s="205">
        <f t="shared" ref="I27" si="0">+G27+H27</f>
        <v>35</v>
      </c>
      <c r="J27" s="211" t="s">
        <v>275</v>
      </c>
      <c r="K27" s="235" t="s">
        <v>163</v>
      </c>
    </row>
    <row r="28" spans="1:11" ht="15" customHeight="1" x14ac:dyDescent="0.25">
      <c r="A28" s="318" t="s">
        <v>157</v>
      </c>
      <c r="B28" s="16" t="s">
        <v>228</v>
      </c>
      <c r="C28" s="319">
        <v>8</v>
      </c>
      <c r="D28" s="277"/>
      <c r="E28" s="141">
        <v>24000</v>
      </c>
      <c r="F28" s="261"/>
      <c r="G28" s="209"/>
      <c r="H28" s="209"/>
      <c r="I28" s="209"/>
      <c r="J28" s="210"/>
      <c r="K28" s="234"/>
    </row>
    <row r="29" spans="1:11" ht="15" customHeight="1" x14ac:dyDescent="0.25">
      <c r="A29" s="318" t="s">
        <v>65</v>
      </c>
      <c r="B29" s="16" t="s">
        <v>158</v>
      </c>
      <c r="C29" s="321">
        <v>4320</v>
      </c>
      <c r="D29" s="204"/>
      <c r="E29" s="141">
        <v>73309</v>
      </c>
      <c r="F29" s="261"/>
      <c r="G29" s="209"/>
      <c r="H29" s="209"/>
      <c r="I29" s="209"/>
      <c r="J29" s="210"/>
      <c r="K29" s="234"/>
    </row>
    <row r="30" spans="1:11" ht="15" customHeight="1" x14ac:dyDescent="0.25">
      <c r="A30" s="275"/>
      <c r="B30" s="285" t="s">
        <v>222</v>
      </c>
      <c r="C30" s="263"/>
      <c r="D30" s="285"/>
      <c r="E30" s="144">
        <f>SUM(E28:E29)</f>
        <v>97309</v>
      </c>
      <c r="F30" s="264" t="s">
        <v>220</v>
      </c>
      <c r="G30" s="205">
        <v>28</v>
      </c>
      <c r="H30" s="205">
        <v>14</v>
      </c>
      <c r="I30" s="205">
        <v>42</v>
      </c>
      <c r="J30" s="211" t="s">
        <v>276</v>
      </c>
      <c r="K30" s="235" t="s">
        <v>278</v>
      </c>
    </row>
    <row r="31" spans="1:11" ht="15" customHeight="1" x14ac:dyDescent="0.25">
      <c r="A31" s="318" t="s">
        <v>73</v>
      </c>
      <c r="B31" s="16" t="s">
        <v>229</v>
      </c>
      <c r="C31" s="319">
        <v>28</v>
      </c>
      <c r="D31" s="277"/>
      <c r="E31" s="141">
        <v>6958</v>
      </c>
      <c r="F31" s="261"/>
      <c r="G31" s="209"/>
      <c r="H31" s="209"/>
      <c r="I31" s="209"/>
      <c r="J31" s="210"/>
      <c r="K31" s="234"/>
    </row>
    <row r="32" spans="1:11" ht="15" customHeight="1" x14ac:dyDescent="0.25">
      <c r="A32" s="318" t="s">
        <v>76</v>
      </c>
      <c r="B32" s="16" t="s">
        <v>230</v>
      </c>
      <c r="C32" s="319">
        <v>28</v>
      </c>
      <c r="D32" s="204"/>
      <c r="E32" s="141">
        <v>8230</v>
      </c>
      <c r="F32" s="261"/>
      <c r="G32" s="209"/>
      <c r="H32" s="209"/>
      <c r="I32" s="209"/>
      <c r="J32" s="210"/>
      <c r="K32" s="234"/>
    </row>
    <row r="33" spans="1:12" ht="15" customHeight="1" x14ac:dyDescent="0.25">
      <c r="A33" s="318" t="s">
        <v>88</v>
      </c>
      <c r="B33" s="16" t="s">
        <v>231</v>
      </c>
      <c r="C33" s="319">
        <v>192</v>
      </c>
      <c r="D33" s="204"/>
      <c r="E33" s="141">
        <v>47709</v>
      </c>
      <c r="F33" s="261"/>
      <c r="G33" s="209"/>
      <c r="H33" s="209"/>
      <c r="I33" s="209"/>
      <c r="J33" s="210"/>
      <c r="K33" s="234"/>
    </row>
    <row r="34" spans="1:12" ht="15" customHeight="1" x14ac:dyDescent="0.25">
      <c r="A34" s="318" t="s">
        <v>89</v>
      </c>
      <c r="B34" s="16" t="s">
        <v>232</v>
      </c>
      <c r="C34" s="319">
        <v>192</v>
      </c>
      <c r="D34" s="204"/>
      <c r="E34" s="141">
        <v>56436</v>
      </c>
      <c r="F34" s="261"/>
      <c r="G34" s="209"/>
      <c r="H34" s="209"/>
      <c r="I34" s="209"/>
      <c r="J34" s="210"/>
      <c r="K34" s="234"/>
      <c r="L34" s="14"/>
    </row>
    <row r="35" spans="1:12" ht="15" customHeight="1" x14ac:dyDescent="0.25">
      <c r="A35" s="275"/>
      <c r="B35" s="285" t="s">
        <v>223</v>
      </c>
      <c r="C35" s="263"/>
      <c r="D35" s="285">
        <v>2</v>
      </c>
      <c r="E35" s="144">
        <f>SUM(E31:E34)</f>
        <v>119333</v>
      </c>
      <c r="F35" s="264" t="s">
        <v>220</v>
      </c>
      <c r="G35" s="205">
        <v>28</v>
      </c>
      <c r="H35" s="205">
        <v>14</v>
      </c>
      <c r="I35" s="205">
        <v>42</v>
      </c>
      <c r="J35" s="211" t="s">
        <v>275</v>
      </c>
      <c r="K35" s="235" t="s">
        <v>168</v>
      </c>
    </row>
    <row r="36" spans="1:12" ht="15" customHeight="1" x14ac:dyDescent="0.25">
      <c r="A36" s="318" t="s">
        <v>67</v>
      </c>
      <c r="B36" s="145" t="s">
        <v>233</v>
      </c>
      <c r="C36" s="319">
        <v>12</v>
      </c>
      <c r="D36" s="260"/>
      <c r="E36" s="141">
        <v>363636</v>
      </c>
      <c r="F36" s="310"/>
      <c r="G36" s="209"/>
      <c r="H36" s="209"/>
      <c r="I36" s="209"/>
      <c r="J36" s="210"/>
      <c r="K36" s="234"/>
    </row>
    <row r="37" spans="1:12" ht="15" customHeight="1" x14ac:dyDescent="0.25">
      <c r="A37" s="275"/>
      <c r="B37" s="285" t="s">
        <v>224</v>
      </c>
      <c r="C37" s="263"/>
      <c r="D37" s="285"/>
      <c r="E37" s="144">
        <f>+E36</f>
        <v>363636</v>
      </c>
      <c r="F37" s="311" t="s">
        <v>221</v>
      </c>
      <c r="G37" s="205">
        <v>42</v>
      </c>
      <c r="H37" s="205">
        <v>60</v>
      </c>
      <c r="I37" s="205">
        <v>142</v>
      </c>
      <c r="J37" s="211" t="s">
        <v>165</v>
      </c>
      <c r="K37" s="235" t="s">
        <v>279</v>
      </c>
    </row>
    <row r="38" spans="1:12" ht="15" customHeight="1" x14ac:dyDescent="0.25">
      <c r="A38" s="318" t="s">
        <v>99</v>
      </c>
      <c r="B38" s="16" t="s">
        <v>234</v>
      </c>
      <c r="C38" s="321">
        <v>1080</v>
      </c>
      <c r="D38" s="279"/>
      <c r="E38" s="141">
        <v>51055</v>
      </c>
      <c r="F38" s="261"/>
      <c r="G38" s="209"/>
      <c r="H38" s="209"/>
      <c r="I38" s="209"/>
      <c r="J38" s="210"/>
      <c r="K38" s="234"/>
    </row>
    <row r="39" spans="1:12" ht="15" customHeight="1" x14ac:dyDescent="0.25">
      <c r="A39" s="275"/>
      <c r="B39" s="285" t="s">
        <v>225</v>
      </c>
      <c r="C39" s="263"/>
      <c r="D39" s="285"/>
      <c r="E39" s="144">
        <f>+E38</f>
        <v>51055</v>
      </c>
      <c r="F39" s="264" t="s">
        <v>220</v>
      </c>
      <c r="G39" s="205">
        <v>28</v>
      </c>
      <c r="H39" s="205">
        <v>14</v>
      </c>
      <c r="I39" s="205">
        <v>42</v>
      </c>
      <c r="J39" s="211" t="s">
        <v>275</v>
      </c>
      <c r="K39" s="235" t="s">
        <v>168</v>
      </c>
    </row>
    <row r="40" spans="1:12" ht="15" customHeight="1" x14ac:dyDescent="0.25">
      <c r="A40" s="318" t="s">
        <v>116</v>
      </c>
      <c r="B40" s="16" t="s">
        <v>235</v>
      </c>
      <c r="C40" s="319">
        <v>8</v>
      </c>
      <c r="D40" s="277"/>
      <c r="E40" s="141">
        <v>16970</v>
      </c>
      <c r="F40" s="261"/>
      <c r="G40" s="209"/>
      <c r="H40" s="209"/>
      <c r="I40" s="209"/>
      <c r="J40" s="210"/>
      <c r="K40" s="234"/>
    </row>
    <row r="41" spans="1:12" ht="15" customHeight="1" x14ac:dyDescent="0.25">
      <c r="A41" s="318" t="s">
        <v>119</v>
      </c>
      <c r="B41" s="16" t="s">
        <v>236</v>
      </c>
      <c r="C41" s="319">
        <v>2</v>
      </c>
      <c r="D41" s="204"/>
      <c r="E41" s="141">
        <v>3030</v>
      </c>
      <c r="F41" s="261"/>
      <c r="G41" s="209"/>
      <c r="H41" s="209"/>
      <c r="I41" s="209"/>
      <c r="J41" s="210"/>
      <c r="K41" s="234"/>
    </row>
    <row r="42" spans="1:12" ht="15" customHeight="1" x14ac:dyDescent="0.25">
      <c r="A42" s="275"/>
      <c r="B42" s="285" t="s">
        <v>226</v>
      </c>
      <c r="C42" s="263"/>
      <c r="D42" s="285"/>
      <c r="E42" s="144">
        <f>SUM(E40:E41)</f>
        <v>20000</v>
      </c>
      <c r="F42" s="264" t="s">
        <v>220</v>
      </c>
      <c r="G42" s="205">
        <v>42</v>
      </c>
      <c r="H42" s="205">
        <v>7</v>
      </c>
      <c r="I42" s="205">
        <v>49</v>
      </c>
      <c r="J42" s="211" t="s">
        <v>277</v>
      </c>
      <c r="K42" s="235" t="s">
        <v>169</v>
      </c>
    </row>
    <row r="43" spans="1:12" ht="15" customHeight="1" x14ac:dyDescent="0.25">
      <c r="A43" s="318" t="s">
        <v>121</v>
      </c>
      <c r="B43" s="16" t="s">
        <v>237</v>
      </c>
      <c r="C43" s="319">
        <v>12</v>
      </c>
      <c r="D43" s="279"/>
      <c r="E43" s="141">
        <v>7273</v>
      </c>
      <c r="F43" s="261"/>
      <c r="G43" s="209"/>
      <c r="H43" s="209"/>
      <c r="I43" s="209"/>
      <c r="J43" s="210"/>
      <c r="K43" s="234"/>
    </row>
    <row r="44" spans="1:12" ht="15" customHeight="1" thickBot="1" x14ac:dyDescent="0.3">
      <c r="A44" s="429"/>
      <c r="B44" s="430" t="s">
        <v>227</v>
      </c>
      <c r="C44" s="431"/>
      <c r="D44" s="430"/>
      <c r="E44" s="432">
        <f>+E43</f>
        <v>7273</v>
      </c>
      <c r="F44" s="433" t="s">
        <v>159</v>
      </c>
      <c r="G44" s="434">
        <v>5</v>
      </c>
      <c r="H44" s="434">
        <v>5</v>
      </c>
      <c r="I44" s="434">
        <v>10</v>
      </c>
      <c r="J44" s="435" t="s">
        <v>170</v>
      </c>
      <c r="K44" s="436" t="s">
        <v>171</v>
      </c>
    </row>
    <row r="45" spans="1:12" ht="15" customHeight="1" thickBot="1" x14ac:dyDescent="0.3">
      <c r="A45" s="437" t="s">
        <v>238</v>
      </c>
      <c r="B45" s="438"/>
      <c r="C45" s="438"/>
      <c r="D45" s="438"/>
      <c r="E45" s="439">
        <f>+SUM(E27+E30+E35+E37+E39+E42+E44)</f>
        <v>672806</v>
      </c>
      <c r="F45" s="390"/>
      <c r="G45" s="391"/>
      <c r="H45" s="391"/>
      <c r="I45" s="391"/>
      <c r="J45" s="391"/>
      <c r="K45" s="392"/>
    </row>
    <row r="46" spans="1:12" s="28" customFormat="1" ht="15" customHeight="1" x14ac:dyDescent="0.25">
      <c r="A46" s="147"/>
      <c r="B46" s="147"/>
      <c r="C46" s="147"/>
      <c r="D46" s="147"/>
      <c r="E46" s="147"/>
      <c r="F46" s="147"/>
      <c r="G46" s="148"/>
      <c r="H46" s="148"/>
      <c r="I46" s="148"/>
      <c r="J46" s="148"/>
      <c r="K46" s="148"/>
    </row>
    <row r="47" spans="1:12" ht="15" customHeight="1" x14ac:dyDescent="0.25">
      <c r="A47" s="332" t="s">
        <v>239</v>
      </c>
      <c r="B47" s="332"/>
      <c r="C47" s="332"/>
      <c r="D47" s="332"/>
      <c r="E47" s="332"/>
      <c r="F47" s="332"/>
      <c r="G47" s="332"/>
      <c r="H47" s="332"/>
      <c r="I47" s="332"/>
      <c r="J47" s="332"/>
      <c r="K47" s="332"/>
    </row>
    <row r="48" spans="1:12" ht="15" customHeight="1" x14ac:dyDescent="0.25">
      <c r="A48" s="332" t="s">
        <v>240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2"/>
    </row>
    <row r="49" spans="1:11" ht="15" customHeight="1" x14ac:dyDescent="0.25">
      <c r="A49" s="5"/>
      <c r="B49" s="5"/>
      <c r="C49" s="6"/>
      <c r="D49" s="6"/>
      <c r="E49" s="7"/>
      <c r="F49" s="8"/>
      <c r="G49" s="7"/>
      <c r="H49" s="5"/>
      <c r="I49" s="5"/>
      <c r="J49" s="5"/>
      <c r="K49" s="9"/>
    </row>
    <row r="50" spans="1:11" ht="15" customHeight="1" x14ac:dyDescent="0.25">
      <c r="A50" s="5"/>
      <c r="B50" s="5"/>
      <c r="C50" s="6"/>
      <c r="D50" s="6"/>
      <c r="E50" s="7"/>
      <c r="F50" s="8"/>
      <c r="G50" s="7"/>
      <c r="H50" s="5"/>
      <c r="I50" s="5"/>
      <c r="J50" s="5"/>
      <c r="K50" s="9"/>
    </row>
  </sheetData>
  <mergeCells count="35">
    <mergeCell ref="A47:K47"/>
    <mergeCell ref="A48:K48"/>
    <mergeCell ref="D2:K2"/>
    <mergeCell ref="D3:K3"/>
    <mergeCell ref="D4:K4"/>
    <mergeCell ref="D5:K5"/>
    <mergeCell ref="D6:K6"/>
    <mergeCell ref="G11:K11"/>
    <mergeCell ref="K14:K17"/>
    <mergeCell ref="K18:K20"/>
    <mergeCell ref="D7:K7"/>
    <mergeCell ref="D8:K8"/>
    <mergeCell ref="A10:K10"/>
    <mergeCell ref="A22:B22"/>
    <mergeCell ref="A2:C2"/>
    <mergeCell ref="A8:C8"/>
    <mergeCell ref="A3:C3"/>
    <mergeCell ref="A4:C4"/>
    <mergeCell ref="A5:C5"/>
    <mergeCell ref="A6:C6"/>
    <mergeCell ref="A7:C7"/>
    <mergeCell ref="H12:H13"/>
    <mergeCell ref="J12:J13"/>
    <mergeCell ref="G14:G20"/>
    <mergeCell ref="I14:I20"/>
    <mergeCell ref="J14:J20"/>
    <mergeCell ref="A11:A21"/>
    <mergeCell ref="B11:B21"/>
    <mergeCell ref="F45:K45"/>
    <mergeCell ref="G12:G13"/>
    <mergeCell ref="H14:H20"/>
    <mergeCell ref="E11:E21"/>
    <mergeCell ref="D11:D21"/>
    <mergeCell ref="C11:C21"/>
    <mergeCell ref="F11:F21"/>
  </mergeCells>
  <conditionalFormatting sqref="B26">
    <cfRule type="cellIs" dxfId="10" priority="1" stopIfTrue="1" operator="equal">
      <formula>"(blank)"</formula>
    </cfRule>
  </conditionalFormatting>
  <conditionalFormatting sqref="B24">
    <cfRule type="cellIs" dxfId="9" priority="3" stopIfTrue="1" operator="equal">
      <formula>"(blank)"</formula>
    </cfRule>
  </conditionalFormatting>
  <pageMargins left="0.19685039370078741" right="0.19685039370078741" top="0.74803149606299213" bottom="0.74803149606299213" header="0.31496062992125984" footer="0.31496062992125984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994DC-A8FD-4A0E-A7B3-C4C6AE04D395}">
  <sheetPr>
    <tabColor rgb="FF00B0F0"/>
    <pageSetUpPr fitToPage="1"/>
  </sheetPr>
  <dimension ref="A1:L45"/>
  <sheetViews>
    <sheetView topLeftCell="A22" workbookViewId="0">
      <selection activeCell="A42" sqref="A42:F43"/>
    </sheetView>
  </sheetViews>
  <sheetFormatPr defaultRowHeight="15" x14ac:dyDescent="0.25"/>
  <cols>
    <col min="1" max="1" width="10.7109375" customWidth="1"/>
    <col min="2" max="2" width="50.7109375" customWidth="1"/>
    <col min="3" max="5" width="10.7109375" customWidth="1"/>
    <col min="6" max="6" width="15.7109375" customWidth="1"/>
    <col min="7" max="7" width="11.7109375" customWidth="1"/>
    <col min="8" max="11" width="10.7109375" customWidth="1"/>
  </cols>
  <sheetData>
    <row r="1" spans="1:11" ht="15" customHeight="1" thickBot="1" x14ac:dyDescent="0.3">
      <c r="A1" s="25" t="s">
        <v>189</v>
      </c>
      <c r="B1" s="298"/>
      <c r="C1" s="298"/>
      <c r="D1" s="298"/>
      <c r="E1" s="298"/>
      <c r="F1" s="298"/>
      <c r="G1" s="298"/>
      <c r="H1" s="298"/>
      <c r="I1" s="298"/>
      <c r="J1" s="1"/>
      <c r="K1" s="2"/>
    </row>
    <row r="2" spans="1:11" ht="15" customHeight="1" x14ac:dyDescent="0.25">
      <c r="A2" s="350" t="s">
        <v>190</v>
      </c>
      <c r="B2" s="351"/>
      <c r="C2" s="352"/>
      <c r="D2" s="381" t="s">
        <v>184</v>
      </c>
      <c r="E2" s="382"/>
      <c r="F2" s="382"/>
      <c r="G2" s="382"/>
      <c r="H2" s="382"/>
      <c r="I2" s="382"/>
      <c r="J2" s="382"/>
      <c r="K2" s="383"/>
    </row>
    <row r="3" spans="1:11" ht="15" customHeight="1" x14ac:dyDescent="0.25">
      <c r="A3" s="356" t="s">
        <v>191</v>
      </c>
      <c r="B3" s="357"/>
      <c r="C3" s="358"/>
      <c r="D3" s="372">
        <v>999999</v>
      </c>
      <c r="E3" s="373"/>
      <c r="F3" s="373"/>
      <c r="G3" s="373"/>
      <c r="H3" s="373"/>
      <c r="I3" s="373"/>
      <c r="J3" s="373"/>
      <c r="K3" s="374"/>
    </row>
    <row r="4" spans="1:11" ht="15" customHeight="1" x14ac:dyDescent="0.25">
      <c r="A4" s="356" t="s">
        <v>192</v>
      </c>
      <c r="B4" s="357"/>
      <c r="C4" s="358"/>
      <c r="D4" s="372" t="s">
        <v>161</v>
      </c>
      <c r="E4" s="373"/>
      <c r="F4" s="373"/>
      <c r="G4" s="373"/>
      <c r="H4" s="373"/>
      <c r="I4" s="373"/>
      <c r="J4" s="373"/>
      <c r="K4" s="374"/>
    </row>
    <row r="5" spans="1:11" ht="15" customHeight="1" x14ac:dyDescent="0.25">
      <c r="A5" s="356" t="s">
        <v>193</v>
      </c>
      <c r="B5" s="357"/>
      <c r="C5" s="358"/>
      <c r="D5" s="372" t="s">
        <v>197</v>
      </c>
      <c r="E5" s="373"/>
      <c r="F5" s="373"/>
      <c r="G5" s="373"/>
      <c r="H5" s="373"/>
      <c r="I5" s="373"/>
      <c r="J5" s="373"/>
      <c r="K5" s="374"/>
    </row>
    <row r="6" spans="1:11" ht="15" customHeight="1" x14ac:dyDescent="0.25">
      <c r="A6" s="356" t="s">
        <v>194</v>
      </c>
      <c r="B6" s="357"/>
      <c r="C6" s="358"/>
      <c r="D6" s="372" t="s">
        <v>198</v>
      </c>
      <c r="E6" s="373"/>
      <c r="F6" s="373"/>
      <c r="G6" s="373"/>
      <c r="H6" s="373"/>
      <c r="I6" s="373"/>
      <c r="J6" s="373"/>
      <c r="K6" s="374"/>
    </row>
    <row r="7" spans="1:11" ht="15" customHeight="1" x14ac:dyDescent="0.25">
      <c r="A7" s="356" t="s">
        <v>195</v>
      </c>
      <c r="B7" s="357"/>
      <c r="C7" s="358"/>
      <c r="D7" s="372" t="s">
        <v>162</v>
      </c>
      <c r="E7" s="373"/>
      <c r="F7" s="373"/>
      <c r="G7" s="373"/>
      <c r="H7" s="373"/>
      <c r="I7" s="373"/>
      <c r="J7" s="373"/>
      <c r="K7" s="374"/>
    </row>
    <row r="8" spans="1:11" ht="15" customHeight="1" thickBot="1" x14ac:dyDescent="0.3">
      <c r="A8" s="353" t="s">
        <v>196</v>
      </c>
      <c r="B8" s="354"/>
      <c r="C8" s="355"/>
      <c r="D8" s="375" t="s">
        <v>199</v>
      </c>
      <c r="E8" s="376"/>
      <c r="F8" s="376"/>
      <c r="G8" s="376"/>
      <c r="H8" s="376"/>
      <c r="I8" s="376"/>
      <c r="J8" s="376"/>
      <c r="K8" s="377"/>
    </row>
    <row r="9" spans="1:11" ht="15" customHeight="1" thickBot="1" x14ac:dyDescent="0.3">
      <c r="A9" s="26"/>
      <c r="B9" s="4"/>
      <c r="C9" s="4"/>
      <c r="D9" s="4"/>
      <c r="E9" s="4"/>
      <c r="F9" s="4"/>
      <c r="G9" s="4"/>
      <c r="H9" s="4"/>
      <c r="I9" s="4"/>
      <c r="J9" s="4"/>
      <c r="K9" s="27"/>
    </row>
    <row r="10" spans="1:11" ht="15" customHeight="1" thickBot="1" x14ac:dyDescent="0.3">
      <c r="A10" s="378" t="s">
        <v>200</v>
      </c>
      <c r="B10" s="379"/>
      <c r="C10" s="379"/>
      <c r="D10" s="379"/>
      <c r="E10" s="379"/>
      <c r="F10" s="379"/>
      <c r="G10" s="379"/>
      <c r="H10" s="379"/>
      <c r="I10" s="379"/>
      <c r="J10" s="379"/>
      <c r="K10" s="380"/>
    </row>
    <row r="11" spans="1:11" ht="15" customHeight="1" thickBot="1" x14ac:dyDescent="0.3">
      <c r="A11" s="389" t="s">
        <v>201</v>
      </c>
      <c r="B11" s="389" t="s">
        <v>202</v>
      </c>
      <c r="C11" s="362" t="s">
        <v>203</v>
      </c>
      <c r="D11" s="389" t="s">
        <v>204</v>
      </c>
      <c r="E11" s="414" t="s">
        <v>205</v>
      </c>
      <c r="F11" s="362" t="s">
        <v>206</v>
      </c>
      <c r="G11" s="364" t="s">
        <v>207</v>
      </c>
      <c r="H11" s="365"/>
      <c r="I11" s="365"/>
      <c r="J11" s="365"/>
      <c r="K11" s="366"/>
    </row>
    <row r="12" spans="1:11" ht="15" customHeight="1" x14ac:dyDescent="0.25">
      <c r="A12" s="362"/>
      <c r="B12" s="362"/>
      <c r="C12" s="362"/>
      <c r="D12" s="362"/>
      <c r="E12" s="415"/>
      <c r="F12" s="362"/>
      <c r="G12" s="333" t="s">
        <v>3</v>
      </c>
      <c r="H12" s="333" t="s">
        <v>4</v>
      </c>
      <c r="I12" s="11" t="s">
        <v>5</v>
      </c>
      <c r="J12" s="416" t="s">
        <v>6</v>
      </c>
      <c r="K12" s="417" t="s">
        <v>7</v>
      </c>
    </row>
    <row r="13" spans="1:11" ht="15" customHeight="1" thickBot="1" x14ac:dyDescent="0.3">
      <c r="A13" s="362"/>
      <c r="B13" s="362"/>
      <c r="C13" s="362"/>
      <c r="D13" s="362"/>
      <c r="E13" s="415"/>
      <c r="F13" s="362"/>
      <c r="G13" s="334"/>
      <c r="H13" s="334"/>
      <c r="I13" s="11" t="s">
        <v>8</v>
      </c>
      <c r="J13" s="418"/>
      <c r="K13" s="419" t="s">
        <v>9</v>
      </c>
    </row>
    <row r="14" spans="1:11" ht="15" customHeight="1" x14ac:dyDescent="0.25">
      <c r="A14" s="362"/>
      <c r="B14" s="362"/>
      <c r="C14" s="362"/>
      <c r="D14" s="362"/>
      <c r="E14" s="415"/>
      <c r="F14" s="362"/>
      <c r="G14" s="420" t="s">
        <v>208</v>
      </c>
      <c r="H14" s="420" t="s">
        <v>209</v>
      </c>
      <c r="I14" s="333" t="s">
        <v>210</v>
      </c>
      <c r="J14" s="416" t="s">
        <v>211</v>
      </c>
      <c r="K14" s="367" t="s">
        <v>212</v>
      </c>
    </row>
    <row r="15" spans="1:11" ht="15" customHeight="1" x14ac:dyDescent="0.25">
      <c r="A15" s="362"/>
      <c r="B15" s="362"/>
      <c r="C15" s="362"/>
      <c r="D15" s="362"/>
      <c r="E15" s="415"/>
      <c r="F15" s="362"/>
      <c r="G15" s="421"/>
      <c r="H15" s="421"/>
      <c r="I15" s="422"/>
      <c r="J15" s="423"/>
      <c r="K15" s="368"/>
    </row>
    <row r="16" spans="1:11" ht="15" customHeight="1" x14ac:dyDescent="0.25">
      <c r="A16" s="362"/>
      <c r="B16" s="362"/>
      <c r="C16" s="362"/>
      <c r="D16" s="362"/>
      <c r="E16" s="415"/>
      <c r="F16" s="362"/>
      <c r="G16" s="421"/>
      <c r="H16" s="421"/>
      <c r="I16" s="422"/>
      <c r="J16" s="423"/>
      <c r="K16" s="368"/>
    </row>
    <row r="17" spans="1:11" ht="15" customHeight="1" x14ac:dyDescent="0.25">
      <c r="A17" s="362"/>
      <c r="B17" s="362"/>
      <c r="C17" s="362"/>
      <c r="D17" s="362"/>
      <c r="E17" s="415"/>
      <c r="F17" s="362"/>
      <c r="G17" s="421"/>
      <c r="H17" s="421"/>
      <c r="I17" s="422"/>
      <c r="J17" s="423"/>
      <c r="K17" s="368"/>
    </row>
    <row r="18" spans="1:11" ht="15" customHeight="1" x14ac:dyDescent="0.25">
      <c r="A18" s="362"/>
      <c r="B18" s="362"/>
      <c r="C18" s="362"/>
      <c r="D18" s="362"/>
      <c r="E18" s="415"/>
      <c r="F18" s="362"/>
      <c r="G18" s="421"/>
      <c r="H18" s="421"/>
      <c r="I18" s="422"/>
      <c r="J18" s="423"/>
      <c r="K18" s="369" t="s">
        <v>213</v>
      </c>
    </row>
    <row r="19" spans="1:11" ht="15" customHeight="1" x14ac:dyDescent="0.25">
      <c r="A19" s="362"/>
      <c r="B19" s="362"/>
      <c r="C19" s="362"/>
      <c r="D19" s="362"/>
      <c r="E19" s="415"/>
      <c r="F19" s="362"/>
      <c r="G19" s="421"/>
      <c r="H19" s="421"/>
      <c r="I19" s="422"/>
      <c r="J19" s="423"/>
      <c r="K19" s="370"/>
    </row>
    <row r="20" spans="1:11" ht="15" customHeight="1" thickBot="1" x14ac:dyDescent="0.3">
      <c r="A20" s="362"/>
      <c r="B20" s="362"/>
      <c r="C20" s="362"/>
      <c r="D20" s="362"/>
      <c r="E20" s="415"/>
      <c r="F20" s="362"/>
      <c r="G20" s="424"/>
      <c r="H20" s="424"/>
      <c r="I20" s="334"/>
      <c r="J20" s="418"/>
      <c r="K20" s="371"/>
    </row>
    <row r="21" spans="1:11" ht="15" customHeight="1" thickBot="1" x14ac:dyDescent="0.3">
      <c r="A21" s="363"/>
      <c r="B21" s="363"/>
      <c r="C21" s="363"/>
      <c r="D21" s="363"/>
      <c r="E21" s="425"/>
      <c r="F21" s="363"/>
      <c r="G21" s="44" t="s">
        <v>214</v>
      </c>
      <c r="H21" s="44" t="s">
        <v>214</v>
      </c>
      <c r="I21" s="44" t="s">
        <v>214</v>
      </c>
      <c r="J21" s="426" t="s">
        <v>17</v>
      </c>
      <c r="K21" s="236" t="s">
        <v>17</v>
      </c>
    </row>
    <row r="22" spans="1:11" ht="15" customHeight="1" thickBot="1" x14ac:dyDescent="0.3">
      <c r="A22" s="280" t="s">
        <v>35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9"/>
    </row>
    <row r="23" spans="1:11" ht="15" customHeight="1" x14ac:dyDescent="0.25">
      <c r="A23" s="135">
        <v>2.1</v>
      </c>
      <c r="B23" s="136" t="s">
        <v>241</v>
      </c>
      <c r="C23" s="137">
        <v>1</v>
      </c>
      <c r="D23" s="262"/>
      <c r="E23" s="138">
        <v>65455</v>
      </c>
      <c r="F23" s="309"/>
      <c r="G23" s="207"/>
      <c r="H23" s="207"/>
      <c r="I23" s="207"/>
      <c r="J23" s="208"/>
      <c r="K23" s="233"/>
    </row>
    <row r="24" spans="1:11" ht="15" customHeight="1" x14ac:dyDescent="0.25">
      <c r="A24" s="317">
        <v>2.5</v>
      </c>
      <c r="B24" s="142" t="s">
        <v>242</v>
      </c>
      <c r="C24" s="319">
        <v>1</v>
      </c>
      <c r="D24" s="204"/>
      <c r="E24" s="141">
        <v>174545</v>
      </c>
      <c r="F24" s="261"/>
      <c r="G24" s="209"/>
      <c r="H24" s="209"/>
      <c r="I24" s="209"/>
      <c r="J24" s="210"/>
      <c r="K24" s="234"/>
    </row>
    <row r="25" spans="1:11" ht="15" customHeight="1" x14ac:dyDescent="0.25">
      <c r="A25" s="324"/>
      <c r="B25" s="276" t="s">
        <v>243</v>
      </c>
      <c r="C25" s="267"/>
      <c r="D25" s="284"/>
      <c r="E25" s="191">
        <f>+E23+E24</f>
        <v>240000</v>
      </c>
      <c r="F25" s="264"/>
      <c r="G25" s="222"/>
      <c r="H25" s="222"/>
      <c r="I25" s="222"/>
      <c r="J25" s="223"/>
      <c r="K25" s="234"/>
    </row>
    <row r="26" spans="1:11" ht="15" customHeight="1" x14ac:dyDescent="0.25">
      <c r="A26" s="317" t="s">
        <v>85</v>
      </c>
      <c r="B26" s="149" t="s">
        <v>251</v>
      </c>
      <c r="C26" s="319">
        <v>1</v>
      </c>
      <c r="D26" s="204"/>
      <c r="E26" s="141">
        <v>21818</v>
      </c>
      <c r="F26" s="261"/>
      <c r="G26" s="209"/>
      <c r="H26" s="209"/>
      <c r="I26" s="209"/>
      <c r="J26" s="210"/>
      <c r="K26" s="234"/>
    </row>
    <row r="27" spans="1:11" ht="15" customHeight="1" x14ac:dyDescent="0.25">
      <c r="A27" s="317" t="s">
        <v>96</v>
      </c>
      <c r="B27" s="142" t="s">
        <v>252</v>
      </c>
      <c r="C27" s="319">
        <v>1</v>
      </c>
      <c r="D27" s="204"/>
      <c r="E27" s="141">
        <v>21818</v>
      </c>
      <c r="F27" s="261"/>
      <c r="G27" s="209"/>
      <c r="H27" s="209"/>
      <c r="I27" s="209"/>
      <c r="J27" s="210"/>
      <c r="K27" s="234"/>
    </row>
    <row r="28" spans="1:11" ht="15" customHeight="1" x14ac:dyDescent="0.25">
      <c r="A28" s="324"/>
      <c r="B28" s="276" t="s">
        <v>244</v>
      </c>
      <c r="C28" s="325"/>
      <c r="D28" s="276"/>
      <c r="E28" s="191">
        <f>+E26+E27</f>
        <v>43636</v>
      </c>
      <c r="F28" s="264"/>
      <c r="G28" s="222"/>
      <c r="H28" s="222"/>
      <c r="I28" s="222"/>
      <c r="J28" s="223"/>
      <c r="K28" s="234"/>
    </row>
    <row r="29" spans="1:11" ht="15" customHeight="1" x14ac:dyDescent="0.25">
      <c r="A29" s="323"/>
      <c r="B29" s="285" t="s">
        <v>245</v>
      </c>
      <c r="C29" s="263"/>
      <c r="D29" s="285">
        <v>3</v>
      </c>
      <c r="E29" s="144">
        <f>+E25+E28</f>
        <v>283636</v>
      </c>
      <c r="F29" s="264" t="s">
        <v>258</v>
      </c>
      <c r="G29" s="222">
        <v>42</v>
      </c>
      <c r="H29" s="222" t="s">
        <v>175</v>
      </c>
      <c r="I29" s="222">
        <v>42</v>
      </c>
      <c r="J29" s="223" t="s">
        <v>259</v>
      </c>
      <c r="K29" s="282" t="s">
        <v>176</v>
      </c>
    </row>
    <row r="30" spans="1:11" ht="15" customHeight="1" x14ac:dyDescent="0.25">
      <c r="A30" s="318" t="s">
        <v>109</v>
      </c>
      <c r="B30" s="16" t="s">
        <v>253</v>
      </c>
      <c r="C30" s="319">
        <v>6</v>
      </c>
      <c r="D30" s="140"/>
      <c r="E30" s="141">
        <v>7273</v>
      </c>
      <c r="F30" s="261"/>
      <c r="G30" s="209"/>
      <c r="H30" s="209"/>
      <c r="I30" s="209"/>
      <c r="J30" s="210"/>
      <c r="K30" s="234"/>
    </row>
    <row r="31" spans="1:11" ht="15" customHeight="1" x14ac:dyDescent="0.25">
      <c r="A31" s="323"/>
      <c r="B31" s="285" t="s">
        <v>246</v>
      </c>
      <c r="C31" s="263"/>
      <c r="D31" s="286"/>
      <c r="E31" s="144">
        <f>+E30</f>
        <v>7273</v>
      </c>
      <c r="F31" s="264" t="s">
        <v>159</v>
      </c>
      <c r="G31" s="205">
        <v>5</v>
      </c>
      <c r="H31" s="205">
        <v>5</v>
      </c>
      <c r="I31" s="205">
        <v>10</v>
      </c>
      <c r="J31" s="211" t="s">
        <v>166</v>
      </c>
      <c r="K31" s="235" t="s">
        <v>167</v>
      </c>
    </row>
    <row r="32" spans="1:11" ht="15" customHeight="1" x14ac:dyDescent="0.25">
      <c r="A32" s="217" t="s">
        <v>173</v>
      </c>
      <c r="B32" s="327" t="s">
        <v>254</v>
      </c>
      <c r="C32" s="218">
        <v>1</v>
      </c>
      <c r="D32" s="287"/>
      <c r="E32" s="216">
        <v>2500</v>
      </c>
      <c r="F32" s="261"/>
      <c r="G32" s="224"/>
      <c r="H32" s="224"/>
      <c r="I32" s="224"/>
      <c r="J32" s="225"/>
      <c r="K32" s="283"/>
    </row>
    <row r="33" spans="1:12" ht="15" customHeight="1" x14ac:dyDescent="0.25">
      <c r="A33" s="323"/>
      <c r="B33" s="285" t="s">
        <v>247</v>
      </c>
      <c r="C33" s="263"/>
      <c r="D33" s="286"/>
      <c r="E33" s="144">
        <f>+E32</f>
        <v>2500</v>
      </c>
      <c r="F33" s="264" t="s">
        <v>159</v>
      </c>
      <c r="G33" s="205">
        <v>28</v>
      </c>
      <c r="H33" s="205">
        <v>7</v>
      </c>
      <c r="I33" s="205">
        <v>35</v>
      </c>
      <c r="J33" s="211" t="s">
        <v>260</v>
      </c>
      <c r="K33" s="235" t="s">
        <v>177</v>
      </c>
    </row>
    <row r="34" spans="1:12" ht="15" customHeight="1" x14ac:dyDescent="0.25">
      <c r="A34" s="326" t="s">
        <v>106</v>
      </c>
      <c r="B34" s="145" t="s">
        <v>255</v>
      </c>
      <c r="C34" s="319">
        <v>5</v>
      </c>
      <c r="D34" s="278"/>
      <c r="E34" s="141">
        <v>2273</v>
      </c>
      <c r="F34" s="261"/>
      <c r="G34" s="209"/>
      <c r="H34" s="209"/>
      <c r="I34" s="209"/>
      <c r="J34" s="210"/>
      <c r="K34" s="234"/>
    </row>
    <row r="35" spans="1:12" ht="15" customHeight="1" x14ac:dyDescent="0.25">
      <c r="A35" s="323"/>
      <c r="B35" s="285" t="s">
        <v>248</v>
      </c>
      <c r="C35" s="263"/>
      <c r="D35" s="286"/>
      <c r="E35" s="144">
        <f>+E34</f>
        <v>2273</v>
      </c>
      <c r="F35" s="264" t="s">
        <v>159</v>
      </c>
      <c r="G35" s="205">
        <v>7</v>
      </c>
      <c r="H35" s="205">
        <v>0</v>
      </c>
      <c r="I35" s="205">
        <v>7</v>
      </c>
      <c r="J35" s="211" t="s">
        <v>261</v>
      </c>
      <c r="K35" s="235" t="s">
        <v>178</v>
      </c>
    </row>
    <row r="36" spans="1:12" ht="15" customHeight="1" x14ac:dyDescent="0.25">
      <c r="A36" s="318" t="s">
        <v>130</v>
      </c>
      <c r="B36" s="16" t="s">
        <v>256</v>
      </c>
      <c r="C36" s="319">
        <v>12</v>
      </c>
      <c r="D36" s="279"/>
      <c r="E36" s="141">
        <v>8727</v>
      </c>
      <c r="F36" s="261"/>
      <c r="G36" s="209"/>
      <c r="H36" s="209"/>
      <c r="I36" s="209"/>
      <c r="J36" s="210"/>
      <c r="K36" s="234"/>
    </row>
    <row r="37" spans="1:12" ht="15" customHeight="1" x14ac:dyDescent="0.25">
      <c r="A37" s="323"/>
      <c r="B37" s="285" t="s">
        <v>249</v>
      </c>
      <c r="C37" s="263"/>
      <c r="D37" s="285">
        <v>4</v>
      </c>
      <c r="E37" s="144">
        <f>+E36</f>
        <v>8727</v>
      </c>
      <c r="F37" s="264" t="s">
        <v>159</v>
      </c>
      <c r="G37" s="205">
        <v>28</v>
      </c>
      <c r="H37" s="205">
        <v>7</v>
      </c>
      <c r="I37" s="205">
        <v>35</v>
      </c>
      <c r="J37" s="211" t="s">
        <v>262</v>
      </c>
      <c r="K37" s="235" t="s">
        <v>179</v>
      </c>
    </row>
    <row r="38" spans="1:12" ht="15" customHeight="1" x14ac:dyDescent="0.25">
      <c r="A38" s="318" t="s">
        <v>132</v>
      </c>
      <c r="B38" s="16" t="s">
        <v>257</v>
      </c>
      <c r="C38" s="319">
        <v>12</v>
      </c>
      <c r="D38" s="140"/>
      <c r="E38" s="141">
        <v>17455</v>
      </c>
      <c r="F38" s="261"/>
      <c r="G38" s="209"/>
      <c r="H38" s="209"/>
      <c r="I38" s="209"/>
      <c r="J38" s="210"/>
      <c r="K38" s="234"/>
      <c r="L38" s="14"/>
    </row>
    <row r="39" spans="1:12" ht="15" customHeight="1" thickBot="1" x14ac:dyDescent="0.3">
      <c r="A39" s="322"/>
      <c r="B39" s="288" t="s">
        <v>250</v>
      </c>
      <c r="C39" s="266"/>
      <c r="D39" s="270"/>
      <c r="E39" s="146">
        <f>+E38</f>
        <v>17455</v>
      </c>
      <c r="F39" s="312" t="s">
        <v>220</v>
      </c>
      <c r="G39" s="240">
        <v>28</v>
      </c>
      <c r="H39" s="240">
        <v>7</v>
      </c>
      <c r="I39" s="240">
        <v>35</v>
      </c>
      <c r="J39" s="241" t="s">
        <v>262</v>
      </c>
      <c r="K39" s="274" t="s">
        <v>179</v>
      </c>
    </row>
    <row r="40" spans="1:12" ht="15" customHeight="1" thickBot="1" x14ac:dyDescent="0.3">
      <c r="A40" s="437" t="s">
        <v>263</v>
      </c>
      <c r="B40" s="265"/>
      <c r="C40" s="265"/>
      <c r="D40" s="265"/>
      <c r="E40" s="201">
        <f>SUM(E29+E31+E33+E35+E37+E39)</f>
        <v>321864</v>
      </c>
      <c r="F40" s="384"/>
      <c r="G40" s="348"/>
      <c r="H40" s="348"/>
      <c r="I40" s="348"/>
      <c r="J40" s="348"/>
      <c r="K40" s="349"/>
    </row>
    <row r="41" spans="1:12" ht="15" customHeight="1" x14ac:dyDescent="0.25">
      <c r="A41" s="219"/>
      <c r="B41" s="219"/>
      <c r="C41" s="219"/>
      <c r="D41" s="219"/>
      <c r="E41" s="219"/>
      <c r="F41" s="220"/>
      <c r="G41" s="221"/>
      <c r="H41" s="221"/>
      <c r="I41" s="221"/>
      <c r="J41" s="221"/>
      <c r="K41" s="221"/>
    </row>
    <row r="42" spans="1:12" ht="15" customHeight="1" x14ac:dyDescent="0.25">
      <c r="A42" s="147" t="s">
        <v>264</v>
      </c>
      <c r="B42" s="147"/>
      <c r="C42" s="147"/>
      <c r="D42" s="147"/>
      <c r="E42" s="147"/>
      <c r="F42" s="147"/>
      <c r="G42" s="148"/>
      <c r="H42" s="148"/>
      <c r="I42" s="148"/>
      <c r="J42" s="148"/>
      <c r="K42" s="148"/>
    </row>
    <row r="43" spans="1:12" ht="15" customHeight="1" x14ac:dyDescent="0.25">
      <c r="A43" s="331" t="s">
        <v>265</v>
      </c>
      <c r="B43" s="331"/>
      <c r="C43" s="331"/>
      <c r="D43" s="331"/>
      <c r="E43" s="331"/>
      <c r="F43" s="331"/>
      <c r="G43" s="17"/>
      <c r="H43" s="17"/>
      <c r="I43" s="17"/>
      <c r="J43" s="17"/>
      <c r="K43" s="18"/>
    </row>
    <row r="44" spans="1:12" ht="15" customHeight="1" x14ac:dyDescent="0.25">
      <c r="A44" s="5"/>
      <c r="B44" s="5"/>
      <c r="C44" s="6"/>
      <c r="D44" s="6"/>
      <c r="E44" s="7"/>
      <c r="F44" s="8"/>
      <c r="G44" s="7"/>
      <c r="H44" s="5"/>
      <c r="I44" s="5"/>
      <c r="J44" s="5"/>
      <c r="K44" s="9"/>
    </row>
    <row r="45" spans="1:12" ht="15" customHeight="1" x14ac:dyDescent="0.25">
      <c r="A45" s="5"/>
      <c r="B45" s="5"/>
      <c r="C45" s="6"/>
      <c r="D45" s="6"/>
      <c r="E45" s="7"/>
      <c r="F45" s="8"/>
      <c r="G45" s="7"/>
      <c r="H45" s="5"/>
      <c r="I45" s="5"/>
      <c r="J45" s="5"/>
      <c r="K45" s="9"/>
    </row>
  </sheetData>
  <mergeCells count="33">
    <mergeCell ref="D2:K2"/>
    <mergeCell ref="A10:K10"/>
    <mergeCell ref="D8:K8"/>
    <mergeCell ref="D7:K7"/>
    <mergeCell ref="K14:K17"/>
    <mergeCell ref="G12:G13"/>
    <mergeCell ref="H12:H13"/>
    <mergeCell ref="J12:J13"/>
    <mergeCell ref="A2:C2"/>
    <mergeCell ref="A6:C6"/>
    <mergeCell ref="D6:K6"/>
    <mergeCell ref="D5:K5"/>
    <mergeCell ref="A43:F43"/>
    <mergeCell ref="G14:G20"/>
    <mergeCell ref="H14:H20"/>
    <mergeCell ref="I14:I20"/>
    <mergeCell ref="J14:J20"/>
    <mergeCell ref="A11:A21"/>
    <mergeCell ref="B11:B21"/>
    <mergeCell ref="C11:C21"/>
    <mergeCell ref="D11:D21"/>
    <mergeCell ref="F40:K40"/>
    <mergeCell ref="K18:K20"/>
    <mergeCell ref="D4:K4"/>
    <mergeCell ref="D3:K3"/>
    <mergeCell ref="A3:C3"/>
    <mergeCell ref="A4:C4"/>
    <mergeCell ref="A5:C5"/>
    <mergeCell ref="A8:C8"/>
    <mergeCell ref="A7:C7"/>
    <mergeCell ref="E11:E21"/>
    <mergeCell ref="F11:F21"/>
    <mergeCell ref="G11:K11"/>
  </mergeCells>
  <pageMargins left="0.19685039370078741" right="0.19685039370078741" top="0.74803149606299213" bottom="0.74803149606299213" header="0.31496062992125984" footer="0.31496062992125984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385DB-2B72-4E57-B2CA-0DB51C178624}">
  <sheetPr>
    <tabColor rgb="FFFFC000"/>
    <pageSetUpPr fitToPage="1"/>
  </sheetPr>
  <dimension ref="A1:K33"/>
  <sheetViews>
    <sheetView topLeftCell="A10" workbookViewId="0">
      <selection activeCell="A31" sqref="A31:F31"/>
    </sheetView>
  </sheetViews>
  <sheetFormatPr defaultRowHeight="15" x14ac:dyDescent="0.25"/>
  <cols>
    <col min="1" max="1" width="10.7109375" customWidth="1"/>
    <col min="2" max="2" width="50.7109375" customWidth="1"/>
    <col min="3" max="5" width="10.7109375" customWidth="1"/>
    <col min="6" max="6" width="15.7109375" customWidth="1"/>
    <col min="7" max="7" width="11.7109375" customWidth="1"/>
    <col min="8" max="11" width="10.7109375" customWidth="1"/>
  </cols>
  <sheetData>
    <row r="1" spans="1:11" ht="15" customHeight="1" thickBot="1" x14ac:dyDescent="0.3">
      <c r="A1" s="25" t="s">
        <v>189</v>
      </c>
      <c r="B1" s="298"/>
      <c r="C1" s="298"/>
      <c r="D1" s="298"/>
      <c r="E1" s="298"/>
      <c r="F1" s="298"/>
      <c r="G1" s="298"/>
      <c r="H1" s="298"/>
      <c r="I1" s="298"/>
      <c r="J1" s="1"/>
      <c r="K1" s="2"/>
    </row>
    <row r="2" spans="1:11" ht="15" customHeight="1" x14ac:dyDescent="0.25">
      <c r="A2" s="350" t="s">
        <v>190</v>
      </c>
      <c r="B2" s="351"/>
      <c r="C2" s="352"/>
      <c r="D2" s="381" t="s">
        <v>184</v>
      </c>
      <c r="E2" s="382"/>
      <c r="F2" s="382"/>
      <c r="G2" s="382"/>
      <c r="H2" s="382"/>
      <c r="I2" s="382"/>
      <c r="J2" s="382"/>
      <c r="K2" s="383"/>
    </row>
    <row r="3" spans="1:11" ht="15" customHeight="1" x14ac:dyDescent="0.25">
      <c r="A3" s="356" t="s">
        <v>191</v>
      </c>
      <c r="B3" s="357"/>
      <c r="C3" s="358"/>
      <c r="D3" s="372">
        <v>999999</v>
      </c>
      <c r="E3" s="373"/>
      <c r="F3" s="373"/>
      <c r="G3" s="373"/>
      <c r="H3" s="373"/>
      <c r="I3" s="373"/>
      <c r="J3" s="373"/>
      <c r="K3" s="374"/>
    </row>
    <row r="4" spans="1:11" ht="15" customHeight="1" x14ac:dyDescent="0.25">
      <c r="A4" s="356" t="s">
        <v>192</v>
      </c>
      <c r="B4" s="357"/>
      <c r="C4" s="358"/>
      <c r="D4" s="372" t="s">
        <v>161</v>
      </c>
      <c r="E4" s="373"/>
      <c r="F4" s="373"/>
      <c r="G4" s="373"/>
      <c r="H4" s="373"/>
      <c r="I4" s="373"/>
      <c r="J4" s="373"/>
      <c r="K4" s="374"/>
    </row>
    <row r="5" spans="1:11" ht="15" customHeight="1" x14ac:dyDescent="0.25">
      <c r="A5" s="356" t="s">
        <v>193</v>
      </c>
      <c r="B5" s="357"/>
      <c r="C5" s="358"/>
      <c r="D5" s="372" t="s">
        <v>197</v>
      </c>
      <c r="E5" s="373"/>
      <c r="F5" s="373"/>
      <c r="G5" s="373"/>
      <c r="H5" s="373"/>
      <c r="I5" s="373"/>
      <c r="J5" s="373"/>
      <c r="K5" s="374"/>
    </row>
    <row r="6" spans="1:11" ht="15" customHeight="1" x14ac:dyDescent="0.25">
      <c r="A6" s="356" t="s">
        <v>194</v>
      </c>
      <c r="B6" s="357"/>
      <c r="C6" s="358"/>
      <c r="D6" s="372" t="s">
        <v>198</v>
      </c>
      <c r="E6" s="373"/>
      <c r="F6" s="373"/>
      <c r="G6" s="373"/>
      <c r="H6" s="373"/>
      <c r="I6" s="373"/>
      <c r="J6" s="373"/>
      <c r="K6" s="374"/>
    </row>
    <row r="7" spans="1:11" ht="15" customHeight="1" x14ac:dyDescent="0.25">
      <c r="A7" s="356" t="s">
        <v>195</v>
      </c>
      <c r="B7" s="357"/>
      <c r="C7" s="358"/>
      <c r="D7" s="372" t="s">
        <v>162</v>
      </c>
      <c r="E7" s="373"/>
      <c r="F7" s="373"/>
      <c r="G7" s="373"/>
      <c r="H7" s="373"/>
      <c r="I7" s="373"/>
      <c r="J7" s="373"/>
      <c r="K7" s="374"/>
    </row>
    <row r="8" spans="1:11" ht="15" customHeight="1" thickBot="1" x14ac:dyDescent="0.3">
      <c r="A8" s="353" t="s">
        <v>196</v>
      </c>
      <c r="B8" s="354"/>
      <c r="C8" s="355"/>
      <c r="D8" s="375" t="s">
        <v>199</v>
      </c>
      <c r="E8" s="376"/>
      <c r="F8" s="376"/>
      <c r="G8" s="376"/>
      <c r="H8" s="376"/>
      <c r="I8" s="376"/>
      <c r="J8" s="376"/>
      <c r="K8" s="377"/>
    </row>
    <row r="9" spans="1:11" ht="15" customHeight="1" thickBot="1" x14ac:dyDescent="0.3">
      <c r="A9" s="26"/>
      <c r="B9" s="4"/>
      <c r="C9" s="4"/>
      <c r="D9" s="4"/>
      <c r="E9" s="4"/>
      <c r="F9" s="4"/>
      <c r="G9" s="4"/>
      <c r="H9" s="4"/>
      <c r="I9" s="4"/>
      <c r="J9" s="4"/>
      <c r="K9" s="27"/>
    </row>
    <row r="10" spans="1:11" ht="15" customHeight="1" thickBot="1" x14ac:dyDescent="0.3">
      <c r="A10" s="378" t="s">
        <v>0</v>
      </c>
      <c r="B10" s="379"/>
      <c r="C10" s="379"/>
      <c r="D10" s="379"/>
      <c r="E10" s="379"/>
      <c r="F10" s="379"/>
      <c r="G10" s="379"/>
      <c r="H10" s="379"/>
      <c r="I10" s="379"/>
      <c r="J10" s="379"/>
      <c r="K10" s="380"/>
    </row>
    <row r="11" spans="1:11" ht="15" customHeight="1" thickBot="1" x14ac:dyDescent="0.3">
      <c r="A11" s="389" t="s">
        <v>201</v>
      </c>
      <c r="B11" s="389" t="s">
        <v>202</v>
      </c>
      <c r="C11" s="362" t="s">
        <v>203</v>
      </c>
      <c r="D11" s="389" t="s">
        <v>204</v>
      </c>
      <c r="E11" s="414" t="s">
        <v>205</v>
      </c>
      <c r="F11" s="362" t="s">
        <v>206</v>
      </c>
      <c r="G11" s="364" t="s">
        <v>207</v>
      </c>
      <c r="H11" s="365"/>
      <c r="I11" s="365"/>
      <c r="J11" s="365"/>
      <c r="K11" s="366"/>
    </row>
    <row r="12" spans="1:11" ht="15" customHeight="1" x14ac:dyDescent="0.25">
      <c r="A12" s="362"/>
      <c r="B12" s="362"/>
      <c r="C12" s="362"/>
      <c r="D12" s="362"/>
      <c r="E12" s="415"/>
      <c r="F12" s="362"/>
      <c r="G12" s="333" t="s">
        <v>3</v>
      </c>
      <c r="H12" s="333" t="s">
        <v>4</v>
      </c>
      <c r="I12" s="11" t="s">
        <v>5</v>
      </c>
      <c r="J12" s="416" t="s">
        <v>6</v>
      </c>
      <c r="K12" s="417" t="s">
        <v>7</v>
      </c>
    </row>
    <row r="13" spans="1:11" ht="15" customHeight="1" thickBot="1" x14ac:dyDescent="0.3">
      <c r="A13" s="362"/>
      <c r="B13" s="362"/>
      <c r="C13" s="362"/>
      <c r="D13" s="362"/>
      <c r="E13" s="415"/>
      <c r="F13" s="362"/>
      <c r="G13" s="334"/>
      <c r="H13" s="334"/>
      <c r="I13" s="11" t="s">
        <v>8</v>
      </c>
      <c r="J13" s="418"/>
      <c r="K13" s="419" t="s">
        <v>9</v>
      </c>
    </row>
    <row r="14" spans="1:11" ht="15" customHeight="1" x14ac:dyDescent="0.25">
      <c r="A14" s="362"/>
      <c r="B14" s="362"/>
      <c r="C14" s="362"/>
      <c r="D14" s="362"/>
      <c r="E14" s="415"/>
      <c r="F14" s="362"/>
      <c r="G14" s="420" t="s">
        <v>208</v>
      </c>
      <c r="H14" s="420" t="s">
        <v>209</v>
      </c>
      <c r="I14" s="333" t="s">
        <v>210</v>
      </c>
      <c r="J14" s="416" t="s">
        <v>211</v>
      </c>
      <c r="K14" s="367" t="s">
        <v>212</v>
      </c>
    </row>
    <row r="15" spans="1:11" ht="15" customHeight="1" x14ac:dyDescent="0.25">
      <c r="A15" s="362"/>
      <c r="B15" s="362"/>
      <c r="C15" s="362"/>
      <c r="D15" s="362"/>
      <c r="E15" s="415"/>
      <c r="F15" s="362"/>
      <c r="G15" s="421"/>
      <c r="H15" s="421"/>
      <c r="I15" s="422"/>
      <c r="J15" s="423"/>
      <c r="K15" s="368"/>
    </row>
    <row r="16" spans="1:11" ht="15" customHeight="1" x14ac:dyDescent="0.25">
      <c r="A16" s="362"/>
      <c r="B16" s="362"/>
      <c r="C16" s="362"/>
      <c r="D16" s="362"/>
      <c r="E16" s="415"/>
      <c r="F16" s="362"/>
      <c r="G16" s="421"/>
      <c r="H16" s="421"/>
      <c r="I16" s="422"/>
      <c r="J16" s="423"/>
      <c r="K16" s="368"/>
    </row>
    <row r="17" spans="1:11" ht="15" customHeight="1" x14ac:dyDescent="0.25">
      <c r="A17" s="362"/>
      <c r="B17" s="362"/>
      <c r="C17" s="362"/>
      <c r="D17" s="362"/>
      <c r="E17" s="415"/>
      <c r="F17" s="362"/>
      <c r="G17" s="421"/>
      <c r="H17" s="421"/>
      <c r="I17" s="422"/>
      <c r="J17" s="423"/>
      <c r="K17" s="368"/>
    </row>
    <row r="18" spans="1:11" ht="15" customHeight="1" x14ac:dyDescent="0.25">
      <c r="A18" s="362"/>
      <c r="B18" s="362"/>
      <c r="C18" s="362"/>
      <c r="D18" s="362"/>
      <c r="E18" s="415"/>
      <c r="F18" s="362"/>
      <c r="G18" s="421"/>
      <c r="H18" s="421"/>
      <c r="I18" s="422"/>
      <c r="J18" s="423"/>
      <c r="K18" s="369" t="s">
        <v>213</v>
      </c>
    </row>
    <row r="19" spans="1:11" ht="15" customHeight="1" x14ac:dyDescent="0.25">
      <c r="A19" s="362"/>
      <c r="B19" s="362"/>
      <c r="C19" s="362"/>
      <c r="D19" s="362"/>
      <c r="E19" s="415"/>
      <c r="F19" s="362"/>
      <c r="G19" s="421"/>
      <c r="H19" s="421"/>
      <c r="I19" s="422"/>
      <c r="J19" s="423"/>
      <c r="K19" s="370"/>
    </row>
    <row r="20" spans="1:11" ht="15" customHeight="1" thickBot="1" x14ac:dyDescent="0.3">
      <c r="A20" s="362"/>
      <c r="B20" s="362"/>
      <c r="C20" s="362"/>
      <c r="D20" s="362"/>
      <c r="E20" s="415"/>
      <c r="F20" s="362"/>
      <c r="G20" s="424"/>
      <c r="H20" s="424"/>
      <c r="I20" s="334"/>
      <c r="J20" s="418"/>
      <c r="K20" s="371"/>
    </row>
    <row r="21" spans="1:11" ht="15" customHeight="1" thickBot="1" x14ac:dyDescent="0.3">
      <c r="A21" s="363"/>
      <c r="B21" s="363"/>
      <c r="C21" s="363"/>
      <c r="D21" s="363"/>
      <c r="E21" s="425"/>
      <c r="F21" s="363"/>
      <c r="G21" s="44" t="s">
        <v>214</v>
      </c>
      <c r="H21" s="44" t="s">
        <v>214</v>
      </c>
      <c r="I21" s="44" t="s">
        <v>214</v>
      </c>
      <c r="J21" s="426" t="s">
        <v>17</v>
      </c>
      <c r="K21" s="236" t="s">
        <v>17</v>
      </c>
    </row>
    <row r="22" spans="1:11" ht="15" customHeight="1" thickBot="1" x14ac:dyDescent="0.3">
      <c r="A22" s="57" t="s">
        <v>266</v>
      </c>
      <c r="B22" s="58"/>
      <c r="C22" s="58"/>
      <c r="D22" s="58"/>
      <c r="E22" s="58"/>
      <c r="F22" s="58"/>
      <c r="G22" s="58"/>
      <c r="H22" s="58"/>
      <c r="I22" s="58"/>
      <c r="J22" s="58"/>
      <c r="K22" s="202"/>
    </row>
    <row r="23" spans="1:11" ht="15" customHeight="1" x14ac:dyDescent="0.25">
      <c r="A23" s="249" t="s">
        <v>185</v>
      </c>
      <c r="B23" s="251" t="s">
        <v>267</v>
      </c>
      <c r="C23" s="290">
        <v>8</v>
      </c>
      <c r="D23" s="251"/>
      <c r="E23" s="253">
        <v>4606</v>
      </c>
      <c r="F23" s="313"/>
      <c r="G23" s="251"/>
      <c r="H23" s="251"/>
      <c r="I23" s="251"/>
      <c r="J23" s="252"/>
      <c r="K23" s="294"/>
    </row>
    <row r="24" spans="1:11" ht="15" customHeight="1" x14ac:dyDescent="0.25">
      <c r="A24" s="328"/>
      <c r="B24" s="285" t="s">
        <v>268</v>
      </c>
      <c r="C24" s="271"/>
      <c r="D24" s="293"/>
      <c r="E24" s="144">
        <f>+E23</f>
        <v>4606</v>
      </c>
      <c r="F24" s="311" t="s">
        <v>159</v>
      </c>
      <c r="G24" s="257">
        <v>14</v>
      </c>
      <c r="H24" s="257">
        <v>14</v>
      </c>
      <c r="I24" s="257">
        <v>28</v>
      </c>
      <c r="J24" s="257" t="s">
        <v>164</v>
      </c>
      <c r="K24" s="295" t="s">
        <v>188</v>
      </c>
    </row>
    <row r="25" spans="1:11" ht="15" customHeight="1" x14ac:dyDescent="0.25">
      <c r="A25" s="250" t="s">
        <v>186</v>
      </c>
      <c r="B25" s="329" t="s">
        <v>187</v>
      </c>
      <c r="C25" s="291">
        <v>2</v>
      </c>
      <c r="D25" s="254"/>
      <c r="E25" s="256">
        <v>1394</v>
      </c>
      <c r="F25" s="310"/>
      <c r="G25" s="255"/>
      <c r="H25" s="255"/>
      <c r="I25" s="255"/>
      <c r="J25" s="255"/>
      <c r="K25" s="296"/>
    </row>
    <row r="26" spans="1:11" ht="15" customHeight="1" x14ac:dyDescent="0.25">
      <c r="A26" s="328"/>
      <c r="B26" s="330" t="s">
        <v>269</v>
      </c>
      <c r="C26" s="271"/>
      <c r="D26" s="293"/>
      <c r="E26" s="144">
        <f>+E25</f>
        <v>1394</v>
      </c>
      <c r="F26" s="311" t="s">
        <v>159</v>
      </c>
      <c r="G26" s="257">
        <v>14</v>
      </c>
      <c r="H26" s="257">
        <v>14</v>
      </c>
      <c r="I26" s="257">
        <v>28</v>
      </c>
      <c r="J26" s="257" t="s">
        <v>164</v>
      </c>
      <c r="K26" s="295" t="s">
        <v>188</v>
      </c>
    </row>
    <row r="27" spans="1:11" ht="15" customHeight="1" x14ac:dyDescent="0.25">
      <c r="A27" s="139" t="s">
        <v>70</v>
      </c>
      <c r="B27" s="278" t="s">
        <v>273</v>
      </c>
      <c r="C27" s="292">
        <v>1</v>
      </c>
      <c r="D27" s="140"/>
      <c r="E27" s="141">
        <v>200000</v>
      </c>
      <c r="F27" s="261"/>
      <c r="G27" s="209"/>
      <c r="H27" s="209"/>
      <c r="I27" s="209"/>
      <c r="J27" s="210"/>
      <c r="K27" s="282"/>
    </row>
    <row r="28" spans="1:11" ht="15" customHeight="1" thickBot="1" x14ac:dyDescent="0.3">
      <c r="A28" s="322"/>
      <c r="B28" s="288" t="s">
        <v>270</v>
      </c>
      <c r="C28" s="266"/>
      <c r="D28" s="288">
        <v>5</v>
      </c>
      <c r="E28" s="146">
        <f>+E27</f>
        <v>200000</v>
      </c>
      <c r="F28" s="312" t="s">
        <v>220</v>
      </c>
      <c r="G28" s="240">
        <v>35</v>
      </c>
      <c r="H28" s="240">
        <v>60</v>
      </c>
      <c r="I28" s="240">
        <v>95</v>
      </c>
      <c r="J28" s="241" t="s">
        <v>172</v>
      </c>
      <c r="K28" s="274" t="s">
        <v>274</v>
      </c>
    </row>
    <row r="29" spans="1:11" ht="15" customHeight="1" thickBot="1" x14ac:dyDescent="0.3">
      <c r="A29" s="437" t="s">
        <v>271</v>
      </c>
      <c r="B29" s="268"/>
      <c r="C29" s="268"/>
      <c r="D29" s="269"/>
      <c r="E29" s="237">
        <f>SUM(E24+E26+E28)</f>
        <v>206000</v>
      </c>
      <c r="F29" s="238"/>
      <c r="G29" s="238"/>
      <c r="H29" s="238"/>
      <c r="I29" s="238"/>
      <c r="J29" s="238"/>
      <c r="K29" s="239"/>
    </row>
    <row r="30" spans="1:11" ht="15" customHeight="1" x14ac:dyDescent="0.25">
      <c r="A30" s="147"/>
      <c r="B30" s="147"/>
      <c r="C30" s="147"/>
      <c r="D30" s="147"/>
      <c r="E30" s="147"/>
      <c r="F30" s="147"/>
      <c r="G30" s="148"/>
      <c r="H30" s="148"/>
      <c r="I30" s="148"/>
      <c r="J30" s="148"/>
      <c r="K30" s="148"/>
    </row>
    <row r="31" spans="1:11" ht="15" customHeight="1" x14ac:dyDescent="0.25">
      <c r="A31" s="331" t="s">
        <v>272</v>
      </c>
      <c r="B31" s="331"/>
      <c r="C31" s="331"/>
      <c r="D31" s="331"/>
      <c r="E31" s="331"/>
      <c r="F31" s="331"/>
      <c r="G31" s="17"/>
      <c r="H31" s="17"/>
      <c r="I31" s="17"/>
      <c r="J31" s="17"/>
      <c r="K31" s="18"/>
    </row>
    <row r="32" spans="1:11" ht="15" customHeight="1" x14ac:dyDescent="0.25">
      <c r="A32" s="5"/>
      <c r="B32" s="5"/>
      <c r="C32" s="6"/>
      <c r="D32" s="6"/>
      <c r="E32" s="7"/>
      <c r="F32" s="8"/>
      <c r="G32" s="7"/>
      <c r="H32" s="5"/>
      <c r="I32" s="5"/>
      <c r="J32" s="5"/>
      <c r="K32" s="9"/>
    </row>
    <row r="33" spans="1:11" ht="10.5" customHeight="1" x14ac:dyDescent="0.25">
      <c r="A33" s="5"/>
      <c r="B33" s="5"/>
      <c r="C33" s="6"/>
      <c r="D33" s="6"/>
      <c r="E33" s="7"/>
      <c r="F33" s="8"/>
      <c r="G33" s="7"/>
      <c r="H33" s="5"/>
      <c r="I33" s="5"/>
      <c r="J33" s="5"/>
      <c r="K33" s="9"/>
    </row>
  </sheetData>
  <mergeCells count="32">
    <mergeCell ref="D8:K8"/>
    <mergeCell ref="D7:K7"/>
    <mergeCell ref="A10:K10"/>
    <mergeCell ref="K14:K17"/>
    <mergeCell ref="K18:K20"/>
    <mergeCell ref="G12:G13"/>
    <mergeCell ref="H12:H13"/>
    <mergeCell ref="A8:C8"/>
    <mergeCell ref="A7:C7"/>
    <mergeCell ref="A31:F31"/>
    <mergeCell ref="G14:G20"/>
    <mergeCell ref="H14:H20"/>
    <mergeCell ref="I14:I20"/>
    <mergeCell ref="J14:J20"/>
    <mergeCell ref="A11:A21"/>
    <mergeCell ref="B11:B21"/>
    <mergeCell ref="C11:C21"/>
    <mergeCell ref="D11:D21"/>
    <mergeCell ref="E11:E21"/>
    <mergeCell ref="F11:F21"/>
    <mergeCell ref="G11:K11"/>
    <mergeCell ref="J12:J13"/>
    <mergeCell ref="A2:C2"/>
    <mergeCell ref="A6:C6"/>
    <mergeCell ref="A3:C3"/>
    <mergeCell ref="A4:C4"/>
    <mergeCell ref="A5:C5"/>
    <mergeCell ref="D6:K6"/>
    <mergeCell ref="D5:K5"/>
    <mergeCell ref="D4:K4"/>
    <mergeCell ref="D3:K3"/>
    <mergeCell ref="D2:K2"/>
  </mergeCells>
  <pageMargins left="0.19685039370078741" right="0.19685039370078741" top="0.74803149606299213" bottom="0.74803149606299213" header="0.31496062992125984" footer="0.31496062992125984"/>
  <pageSetup paperSize="9" scale="8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79816-F481-41EE-8D5B-8957AC060B6E}">
  <sheetPr>
    <pageSetUpPr fitToPage="1"/>
  </sheetPr>
  <dimension ref="A1:T92"/>
  <sheetViews>
    <sheetView topLeftCell="E1" workbookViewId="0">
      <selection activeCell="N4" sqref="N4"/>
    </sheetView>
  </sheetViews>
  <sheetFormatPr defaultRowHeight="15" x14ac:dyDescent="0.25"/>
  <cols>
    <col min="1" max="1" width="10.7109375" customWidth="1"/>
    <col min="2" max="2" width="53.28515625" customWidth="1"/>
    <col min="3" max="5" width="10.7109375" customWidth="1"/>
    <col min="6" max="6" width="15.7109375" customWidth="1"/>
    <col min="7" max="7" width="11.7109375" customWidth="1"/>
    <col min="8" max="19" width="10.7109375" customWidth="1"/>
  </cols>
  <sheetData>
    <row r="1" spans="1:19" ht="15" customHeight="1" thickBot="1" x14ac:dyDescent="0.3">
      <c r="A1" s="25" t="s">
        <v>20</v>
      </c>
      <c r="J1" s="1"/>
      <c r="K1" s="2"/>
      <c r="L1" s="3"/>
      <c r="N1" s="1"/>
      <c r="O1" s="1"/>
      <c r="P1" s="29"/>
      <c r="Q1" s="29"/>
      <c r="R1" s="29"/>
      <c r="S1" s="29"/>
    </row>
    <row r="2" spans="1:19" ht="15" customHeight="1" x14ac:dyDescent="0.25">
      <c r="A2" s="350" t="s">
        <v>29</v>
      </c>
      <c r="B2" s="351"/>
      <c r="C2" s="352"/>
      <c r="D2" s="381" t="str">
        <f>APPROVISIONNENTS!D2</f>
        <v>NCA WASH Project</v>
      </c>
      <c r="E2" s="382"/>
      <c r="F2" s="382"/>
      <c r="G2" s="382"/>
      <c r="H2" s="382"/>
      <c r="I2" s="382"/>
      <c r="J2" s="382"/>
      <c r="K2" s="383"/>
      <c r="L2" s="29"/>
      <c r="M2" s="29"/>
      <c r="N2" s="1"/>
      <c r="O2" s="1"/>
      <c r="P2" s="29"/>
      <c r="Q2" s="29"/>
      <c r="R2" s="29"/>
      <c r="S2" s="29"/>
    </row>
    <row r="3" spans="1:19" ht="15" customHeight="1" x14ac:dyDescent="0.25">
      <c r="A3" s="356" t="s">
        <v>30</v>
      </c>
      <c r="B3" s="357"/>
      <c r="C3" s="358"/>
      <c r="D3" s="372">
        <f>APPROVISIONNENTS!D3</f>
        <v>999999</v>
      </c>
      <c r="E3" s="373"/>
      <c r="F3" s="373"/>
      <c r="G3" s="373"/>
      <c r="H3" s="373"/>
      <c r="I3" s="373"/>
      <c r="J3" s="373"/>
      <c r="K3" s="374"/>
      <c r="L3" s="29"/>
      <c r="M3" s="29"/>
      <c r="N3" s="1"/>
      <c r="O3" s="1"/>
      <c r="P3" s="29"/>
      <c r="Q3" s="29"/>
      <c r="R3" s="29"/>
      <c r="S3" s="29"/>
    </row>
    <row r="4" spans="1:19" ht="15" customHeight="1" x14ac:dyDescent="0.25">
      <c r="A4" s="356" t="s">
        <v>31</v>
      </c>
      <c r="B4" s="357"/>
      <c r="C4" s="358"/>
      <c r="D4" s="372" t="str">
        <f>APPROVISIONNENTS!D4</f>
        <v>International Funding Agency</v>
      </c>
      <c r="E4" s="373"/>
      <c r="F4" s="373"/>
      <c r="G4" s="373"/>
      <c r="H4" s="373"/>
      <c r="I4" s="373"/>
      <c r="J4" s="373"/>
      <c r="K4" s="374"/>
      <c r="L4" s="29"/>
      <c r="M4" s="29"/>
      <c r="N4" s="1"/>
      <c r="O4" s="1"/>
      <c r="P4" s="29"/>
      <c r="Q4" s="29"/>
      <c r="R4" s="29"/>
      <c r="S4" s="29"/>
    </row>
    <row r="5" spans="1:19" ht="15" customHeight="1" x14ac:dyDescent="0.25">
      <c r="A5" s="356" t="s">
        <v>33</v>
      </c>
      <c r="B5" s="357"/>
      <c r="C5" s="358"/>
      <c r="D5" s="372" t="str">
        <f>APPROVISIONNENTS!D5</f>
        <v>01 Janvier 20XX au 31 Décembre 20XX</v>
      </c>
      <c r="E5" s="373"/>
      <c r="F5" s="373"/>
      <c r="G5" s="373"/>
      <c r="H5" s="373"/>
      <c r="I5" s="373"/>
      <c r="J5" s="373"/>
      <c r="K5" s="374"/>
      <c r="L5" s="29"/>
      <c r="M5" s="29"/>
      <c r="N5" s="1"/>
      <c r="O5" s="1"/>
      <c r="P5" s="29"/>
      <c r="Q5" s="29"/>
      <c r="R5" s="29"/>
      <c r="S5" s="29"/>
    </row>
    <row r="6" spans="1:19" ht="15" customHeight="1" x14ac:dyDescent="0.25">
      <c r="A6" s="356" t="s">
        <v>27</v>
      </c>
      <c r="B6" s="357"/>
      <c r="C6" s="358"/>
      <c r="D6" s="372" t="str">
        <f>APPROVISIONNENTS!D6</f>
        <v>15 Décembre 20XX</v>
      </c>
      <c r="E6" s="373"/>
      <c r="F6" s="373"/>
      <c r="G6" s="373"/>
      <c r="H6" s="373"/>
      <c r="I6" s="373"/>
      <c r="J6" s="373"/>
      <c r="K6" s="374"/>
      <c r="L6" s="29"/>
      <c r="M6" s="29"/>
      <c r="N6" s="1"/>
      <c r="O6" s="1"/>
      <c r="P6" s="29"/>
      <c r="Q6" s="29"/>
      <c r="R6" s="29"/>
      <c r="S6" s="29"/>
    </row>
    <row r="7" spans="1:19" ht="15" customHeight="1" x14ac:dyDescent="0.25">
      <c r="A7" s="356" t="s">
        <v>32</v>
      </c>
      <c r="B7" s="357"/>
      <c r="C7" s="358"/>
      <c r="D7" s="372" t="str">
        <f>APPROVISIONNENTS!D7</f>
        <v>v1</v>
      </c>
      <c r="E7" s="373"/>
      <c r="F7" s="373"/>
      <c r="G7" s="373"/>
      <c r="H7" s="373"/>
      <c r="I7" s="373"/>
      <c r="J7" s="373"/>
      <c r="K7" s="374"/>
      <c r="L7" s="29"/>
      <c r="M7" s="29"/>
      <c r="N7" s="1"/>
      <c r="O7" s="1"/>
      <c r="P7" s="29"/>
      <c r="Q7" s="29"/>
      <c r="R7" s="29"/>
      <c r="S7" s="29"/>
    </row>
    <row r="8" spans="1:19" ht="15" customHeight="1" thickBot="1" x14ac:dyDescent="0.3">
      <c r="A8" s="353" t="s">
        <v>21</v>
      </c>
      <c r="B8" s="354"/>
      <c r="C8" s="355"/>
      <c r="D8" s="375" t="str">
        <f>APPROVISIONNENTS!D8</f>
        <v>Voir notes</v>
      </c>
      <c r="E8" s="376"/>
      <c r="F8" s="376"/>
      <c r="G8" s="376"/>
      <c r="H8" s="376"/>
      <c r="I8" s="376"/>
      <c r="J8" s="376"/>
      <c r="K8" s="377"/>
      <c r="L8" s="29"/>
      <c r="M8" s="29"/>
      <c r="N8" s="1"/>
      <c r="O8" s="1"/>
      <c r="P8" s="29"/>
      <c r="Q8" s="29"/>
      <c r="R8" s="29"/>
      <c r="S8" s="29"/>
    </row>
    <row r="9" spans="1:19" ht="15" customHeight="1" thickBot="1" x14ac:dyDescent="0.3">
      <c r="A9" s="26"/>
      <c r="B9" s="4"/>
      <c r="C9" s="4"/>
      <c r="D9" s="4"/>
      <c r="E9" s="4"/>
      <c r="F9" s="4"/>
      <c r="G9" s="4"/>
      <c r="H9" s="4"/>
      <c r="I9" s="4"/>
      <c r="J9" s="4"/>
      <c r="K9" s="27"/>
      <c r="L9" s="3"/>
      <c r="N9" s="1"/>
      <c r="O9" s="1"/>
      <c r="P9" s="1"/>
      <c r="Q9" s="1"/>
      <c r="R9" s="1"/>
      <c r="S9" s="1"/>
    </row>
    <row r="10" spans="1:19" ht="15" customHeight="1" thickBot="1" x14ac:dyDescent="0.3">
      <c r="A10" s="378" t="s">
        <v>0</v>
      </c>
      <c r="B10" s="379"/>
      <c r="C10" s="379"/>
      <c r="D10" s="379"/>
      <c r="E10" s="379"/>
      <c r="F10" s="379"/>
      <c r="G10" s="379"/>
      <c r="H10" s="379"/>
      <c r="I10" s="379"/>
      <c r="J10" s="379"/>
      <c r="K10" s="380"/>
      <c r="L10" s="406" t="s">
        <v>284</v>
      </c>
      <c r="M10" s="407"/>
      <c r="N10" s="407"/>
      <c r="O10" s="407"/>
      <c r="P10" s="407"/>
      <c r="Q10" s="407"/>
      <c r="R10" s="408"/>
      <c r="S10" s="297"/>
    </row>
    <row r="11" spans="1:19" ht="15" customHeight="1" thickBot="1" x14ac:dyDescent="0.3">
      <c r="A11" s="344" t="s">
        <v>23</v>
      </c>
      <c r="B11" s="344" t="s">
        <v>1</v>
      </c>
      <c r="C11" s="393" t="s">
        <v>24</v>
      </c>
      <c r="D11" s="393" t="s">
        <v>25</v>
      </c>
      <c r="E11" s="359" t="s">
        <v>26</v>
      </c>
      <c r="F11" s="362" t="s">
        <v>2</v>
      </c>
      <c r="G11" s="364" t="s">
        <v>22</v>
      </c>
      <c r="H11" s="365"/>
      <c r="I11" s="365"/>
      <c r="J11" s="365"/>
      <c r="K11" s="365"/>
      <c r="L11" s="394" t="s">
        <v>285</v>
      </c>
      <c r="M11" s="395"/>
      <c r="N11" s="395"/>
      <c r="O11" s="395"/>
      <c r="P11" s="395"/>
      <c r="Q11" s="395"/>
      <c r="R11" s="396"/>
    </row>
    <row r="12" spans="1:19" ht="15" customHeight="1" x14ac:dyDescent="0.25">
      <c r="A12" s="344"/>
      <c r="B12" s="346"/>
      <c r="C12" s="344"/>
      <c r="D12" s="344"/>
      <c r="E12" s="360"/>
      <c r="F12" s="362"/>
      <c r="G12" s="333" t="s">
        <v>3</v>
      </c>
      <c r="H12" s="333" t="s">
        <v>4</v>
      </c>
      <c r="I12" s="11" t="s">
        <v>5</v>
      </c>
      <c r="J12" s="335" t="s">
        <v>6</v>
      </c>
      <c r="K12" s="12" t="s">
        <v>7</v>
      </c>
      <c r="L12" s="389" t="s">
        <v>286</v>
      </c>
      <c r="M12" s="389" t="s">
        <v>287</v>
      </c>
      <c r="N12" s="389" t="s">
        <v>288</v>
      </c>
      <c r="O12" s="389" t="s">
        <v>289</v>
      </c>
      <c r="P12" s="389" t="s">
        <v>290</v>
      </c>
      <c r="Q12" s="389" t="s">
        <v>290</v>
      </c>
      <c r="R12" s="389" t="s">
        <v>291</v>
      </c>
    </row>
    <row r="13" spans="1:19" ht="15" customHeight="1" thickBot="1" x14ac:dyDescent="0.3">
      <c r="A13" s="344"/>
      <c r="B13" s="346"/>
      <c r="C13" s="344"/>
      <c r="D13" s="344"/>
      <c r="E13" s="360"/>
      <c r="F13" s="362"/>
      <c r="G13" s="334"/>
      <c r="H13" s="334"/>
      <c r="I13" s="11" t="s">
        <v>8</v>
      </c>
      <c r="J13" s="336"/>
      <c r="K13" s="13" t="s">
        <v>9</v>
      </c>
      <c r="L13" s="362"/>
      <c r="M13" s="362"/>
      <c r="N13" s="362"/>
      <c r="O13" s="362"/>
      <c r="P13" s="362"/>
      <c r="Q13" s="362"/>
      <c r="R13" s="362"/>
    </row>
    <row r="14" spans="1:19" ht="15" customHeight="1" x14ac:dyDescent="0.25">
      <c r="A14" s="344"/>
      <c r="B14" s="346"/>
      <c r="C14" s="344"/>
      <c r="D14" s="344"/>
      <c r="E14" s="360"/>
      <c r="F14" s="362"/>
      <c r="G14" s="337" t="s">
        <v>10</v>
      </c>
      <c r="H14" s="337" t="s">
        <v>28</v>
      </c>
      <c r="I14" s="340" t="s">
        <v>11</v>
      </c>
      <c r="J14" s="335" t="s">
        <v>12</v>
      </c>
      <c r="K14" s="409" t="s">
        <v>13</v>
      </c>
      <c r="L14" s="362"/>
      <c r="M14" s="362"/>
      <c r="N14" s="362"/>
      <c r="O14" s="362"/>
      <c r="P14" s="362"/>
      <c r="Q14" s="362"/>
      <c r="R14" s="362"/>
    </row>
    <row r="15" spans="1:19" ht="15" customHeight="1" x14ac:dyDescent="0.25">
      <c r="A15" s="344"/>
      <c r="B15" s="346"/>
      <c r="C15" s="344"/>
      <c r="D15" s="344"/>
      <c r="E15" s="360"/>
      <c r="F15" s="362"/>
      <c r="G15" s="338"/>
      <c r="H15" s="338"/>
      <c r="I15" s="341"/>
      <c r="J15" s="343"/>
      <c r="K15" s="410"/>
      <c r="L15" s="362"/>
      <c r="M15" s="362"/>
      <c r="N15" s="362"/>
      <c r="O15" s="362"/>
      <c r="P15" s="362"/>
      <c r="Q15" s="362"/>
      <c r="R15" s="362"/>
    </row>
    <row r="16" spans="1:19" ht="15" customHeight="1" x14ac:dyDescent="0.25">
      <c r="A16" s="344"/>
      <c r="B16" s="346"/>
      <c r="C16" s="344"/>
      <c r="D16" s="344"/>
      <c r="E16" s="360"/>
      <c r="F16" s="362"/>
      <c r="G16" s="338"/>
      <c r="H16" s="338"/>
      <c r="I16" s="341"/>
      <c r="J16" s="343"/>
      <c r="K16" s="410"/>
      <c r="L16" s="362"/>
      <c r="M16" s="362"/>
      <c r="N16" s="362"/>
      <c r="O16" s="362"/>
      <c r="P16" s="362"/>
      <c r="Q16" s="362"/>
      <c r="R16" s="362"/>
    </row>
    <row r="17" spans="1:18" ht="15" customHeight="1" x14ac:dyDescent="0.25">
      <c r="A17" s="344"/>
      <c r="B17" s="346"/>
      <c r="C17" s="344"/>
      <c r="D17" s="344"/>
      <c r="E17" s="360"/>
      <c r="F17" s="362"/>
      <c r="G17" s="338"/>
      <c r="H17" s="338"/>
      <c r="I17" s="341"/>
      <c r="J17" s="343"/>
      <c r="K17" s="410"/>
      <c r="L17" s="362"/>
      <c r="M17" s="362"/>
      <c r="N17" s="362"/>
      <c r="O17" s="362"/>
      <c r="P17" s="362"/>
      <c r="Q17" s="362"/>
      <c r="R17" s="362"/>
    </row>
    <row r="18" spans="1:18" ht="15" customHeight="1" x14ac:dyDescent="0.25">
      <c r="A18" s="344"/>
      <c r="B18" s="346"/>
      <c r="C18" s="344"/>
      <c r="D18" s="344"/>
      <c r="E18" s="360"/>
      <c r="F18" s="362"/>
      <c r="G18" s="338"/>
      <c r="H18" s="338"/>
      <c r="I18" s="341"/>
      <c r="J18" s="343"/>
      <c r="K18" s="411" t="s">
        <v>14</v>
      </c>
      <c r="L18" s="362"/>
      <c r="M18" s="362"/>
      <c r="N18" s="362"/>
      <c r="O18" s="362"/>
      <c r="P18" s="385" t="s">
        <v>292</v>
      </c>
      <c r="Q18" s="387" t="s">
        <v>15</v>
      </c>
      <c r="R18" s="362"/>
    </row>
    <row r="19" spans="1:18" ht="15" customHeight="1" x14ac:dyDescent="0.25">
      <c r="A19" s="344"/>
      <c r="B19" s="346"/>
      <c r="C19" s="344"/>
      <c r="D19" s="344"/>
      <c r="E19" s="360"/>
      <c r="F19" s="362"/>
      <c r="G19" s="338"/>
      <c r="H19" s="338"/>
      <c r="I19" s="341"/>
      <c r="J19" s="343"/>
      <c r="K19" s="412"/>
      <c r="L19" s="362"/>
      <c r="M19" s="362"/>
      <c r="N19" s="362"/>
      <c r="O19" s="362"/>
      <c r="P19" s="385"/>
      <c r="Q19" s="387"/>
      <c r="R19" s="362"/>
    </row>
    <row r="20" spans="1:18" ht="15" customHeight="1" thickBot="1" x14ac:dyDescent="0.3">
      <c r="A20" s="344"/>
      <c r="B20" s="346"/>
      <c r="C20" s="344"/>
      <c r="D20" s="344"/>
      <c r="E20" s="360"/>
      <c r="F20" s="362"/>
      <c r="G20" s="339"/>
      <c r="H20" s="339"/>
      <c r="I20" s="342"/>
      <c r="J20" s="336"/>
      <c r="K20" s="413"/>
      <c r="L20" s="362"/>
      <c r="M20" s="362"/>
      <c r="N20" s="362"/>
      <c r="O20" s="362"/>
      <c r="P20" s="385"/>
      <c r="Q20" s="387"/>
      <c r="R20" s="362"/>
    </row>
    <row r="21" spans="1:18" ht="15" customHeight="1" thickBot="1" x14ac:dyDescent="0.3">
      <c r="A21" s="345"/>
      <c r="B21" s="347"/>
      <c r="C21" s="345"/>
      <c r="D21" s="345"/>
      <c r="E21" s="361"/>
      <c r="F21" s="363"/>
      <c r="G21" s="44" t="s">
        <v>16</v>
      </c>
      <c r="H21" s="44" t="s">
        <v>16</v>
      </c>
      <c r="I21" s="44" t="s">
        <v>16</v>
      </c>
      <c r="J21" s="45" t="s">
        <v>17</v>
      </c>
      <c r="K21" s="236" t="s">
        <v>17</v>
      </c>
      <c r="L21" s="363"/>
      <c r="M21" s="363"/>
      <c r="N21" s="363"/>
      <c r="O21" s="363"/>
      <c r="P21" s="386"/>
      <c r="Q21" s="388"/>
      <c r="R21" s="363"/>
    </row>
    <row r="22" spans="1:18" ht="15" customHeight="1" thickBot="1" x14ac:dyDescent="0.3">
      <c r="A22" s="46" t="s">
        <v>18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53"/>
      <c r="M22" s="47"/>
      <c r="N22" s="47"/>
      <c r="O22" s="47"/>
      <c r="P22" s="47"/>
      <c r="Q22" s="47"/>
      <c r="R22" s="48"/>
    </row>
    <row r="23" spans="1:18" ht="15" customHeight="1" x14ac:dyDescent="0.25">
      <c r="A23" s="135" t="s">
        <v>180</v>
      </c>
      <c r="B23" s="136" t="s">
        <v>216</v>
      </c>
      <c r="C23" s="137">
        <v>2</v>
      </c>
      <c r="D23" s="262"/>
      <c r="E23" s="138">
        <v>4400</v>
      </c>
      <c r="F23" s="309"/>
      <c r="G23" s="207"/>
      <c r="H23" s="207"/>
      <c r="I23" s="207"/>
      <c r="J23" s="208"/>
      <c r="K23" s="233"/>
      <c r="L23" s="182"/>
      <c r="M23" s="50"/>
      <c r="N23" s="50"/>
      <c r="O23" s="50"/>
      <c r="P23" s="50"/>
      <c r="Q23" s="50"/>
      <c r="R23" s="21"/>
    </row>
    <row r="24" spans="1:18" ht="15" customHeight="1" x14ac:dyDescent="0.25">
      <c r="A24" s="139" t="s">
        <v>181</v>
      </c>
      <c r="B24" s="61" t="s">
        <v>217</v>
      </c>
      <c r="C24" s="140">
        <v>1</v>
      </c>
      <c r="D24" s="204"/>
      <c r="E24" s="141">
        <v>1800</v>
      </c>
      <c r="F24" s="261"/>
      <c r="G24" s="209"/>
      <c r="H24" s="209"/>
      <c r="I24" s="209"/>
      <c r="J24" s="210"/>
      <c r="K24" s="234"/>
      <c r="L24" s="189"/>
      <c r="M24" s="159"/>
      <c r="N24" s="159"/>
      <c r="O24" s="159"/>
      <c r="P24" s="159"/>
      <c r="Q24" s="159"/>
      <c r="R24" s="160"/>
    </row>
    <row r="25" spans="1:18" ht="15" customHeight="1" x14ac:dyDescent="0.25">
      <c r="A25" s="317" t="s">
        <v>182</v>
      </c>
      <c r="B25" s="142" t="s">
        <v>160</v>
      </c>
      <c r="C25" s="319">
        <v>2</v>
      </c>
      <c r="D25" s="204"/>
      <c r="E25" s="141">
        <v>4400</v>
      </c>
      <c r="F25" s="261"/>
      <c r="G25" s="209"/>
      <c r="H25" s="209"/>
      <c r="I25" s="209"/>
      <c r="J25" s="210"/>
      <c r="K25" s="234"/>
      <c r="L25" s="192"/>
      <c r="M25" s="156"/>
      <c r="N25" s="161"/>
      <c r="O25" s="156"/>
      <c r="P25" s="156"/>
      <c r="Q25" s="156"/>
      <c r="R25" s="162"/>
    </row>
    <row r="26" spans="1:18" ht="15" customHeight="1" x14ac:dyDescent="0.25">
      <c r="A26" s="318" t="s">
        <v>61</v>
      </c>
      <c r="B26" s="61" t="s">
        <v>218</v>
      </c>
      <c r="C26" s="320">
        <v>1</v>
      </c>
      <c r="D26" s="204"/>
      <c r="E26" s="143">
        <v>3600</v>
      </c>
      <c r="F26" s="261"/>
      <c r="G26" s="209"/>
      <c r="H26" s="209"/>
      <c r="I26" s="209"/>
      <c r="J26" s="210"/>
      <c r="K26" s="234"/>
      <c r="L26" s="185"/>
      <c r="M26" s="150"/>
      <c r="N26" s="150"/>
      <c r="O26" s="150"/>
      <c r="P26" s="150"/>
      <c r="Q26" s="150"/>
      <c r="R26" s="151"/>
    </row>
    <row r="27" spans="1:18" ht="15" customHeight="1" x14ac:dyDescent="0.25">
      <c r="A27" s="275"/>
      <c r="B27" s="285" t="s">
        <v>219</v>
      </c>
      <c r="C27" s="263"/>
      <c r="D27" s="285">
        <v>1</v>
      </c>
      <c r="E27" s="144">
        <f>SUM(E23:E26)</f>
        <v>14200</v>
      </c>
      <c r="F27" s="264" t="s">
        <v>159</v>
      </c>
      <c r="G27" s="205">
        <v>7</v>
      </c>
      <c r="H27" s="205">
        <v>28</v>
      </c>
      <c r="I27" s="205">
        <f t="shared" ref="I27" si="0">+G27+H27</f>
        <v>35</v>
      </c>
      <c r="J27" s="211" t="s">
        <v>275</v>
      </c>
      <c r="K27" s="235" t="s">
        <v>163</v>
      </c>
      <c r="L27" s="187"/>
      <c r="M27" s="167"/>
      <c r="N27" s="168"/>
      <c r="O27" s="168"/>
      <c r="P27" s="168"/>
      <c r="Q27" s="168"/>
      <c r="R27" s="169"/>
    </row>
    <row r="28" spans="1:18" ht="15" customHeight="1" x14ac:dyDescent="0.25">
      <c r="A28" s="318" t="s">
        <v>157</v>
      </c>
      <c r="B28" s="16" t="s">
        <v>228</v>
      </c>
      <c r="C28" s="319">
        <v>8</v>
      </c>
      <c r="D28" s="277"/>
      <c r="E28" s="141">
        <v>24000</v>
      </c>
      <c r="F28" s="261"/>
      <c r="G28" s="209"/>
      <c r="H28" s="209"/>
      <c r="I28" s="209"/>
      <c r="J28" s="210"/>
      <c r="K28" s="234"/>
      <c r="L28" s="186"/>
      <c r="M28" s="22"/>
      <c r="N28" s="153"/>
      <c r="O28" s="153"/>
      <c r="P28" s="153"/>
      <c r="Q28" s="153"/>
      <c r="R28" s="154"/>
    </row>
    <row r="29" spans="1:18" ht="15" customHeight="1" x14ac:dyDescent="0.25">
      <c r="A29" s="318" t="s">
        <v>65</v>
      </c>
      <c r="B29" s="16" t="s">
        <v>158</v>
      </c>
      <c r="C29" s="321">
        <v>4320</v>
      </c>
      <c r="D29" s="204"/>
      <c r="E29" s="141">
        <v>73309</v>
      </c>
      <c r="F29" s="261"/>
      <c r="G29" s="209"/>
      <c r="H29" s="209"/>
      <c r="I29" s="209"/>
      <c r="J29" s="210"/>
      <c r="K29" s="234"/>
      <c r="L29" s="193"/>
      <c r="M29" s="59"/>
      <c r="N29" s="156"/>
      <c r="O29" s="156"/>
      <c r="P29" s="156"/>
      <c r="Q29" s="156"/>
      <c r="R29" s="157"/>
    </row>
    <row r="30" spans="1:18" ht="15" customHeight="1" x14ac:dyDescent="0.25">
      <c r="A30" s="275"/>
      <c r="B30" s="285" t="s">
        <v>222</v>
      </c>
      <c r="C30" s="263"/>
      <c r="D30" s="285"/>
      <c r="E30" s="144">
        <f>SUM(E28:E29)</f>
        <v>97309</v>
      </c>
      <c r="F30" s="264" t="s">
        <v>220</v>
      </c>
      <c r="G30" s="205">
        <v>28</v>
      </c>
      <c r="H30" s="205">
        <v>14</v>
      </c>
      <c r="I30" s="205">
        <v>42</v>
      </c>
      <c r="J30" s="211" t="s">
        <v>276</v>
      </c>
      <c r="K30" s="235" t="s">
        <v>278</v>
      </c>
      <c r="L30" s="183"/>
      <c r="M30" s="49"/>
      <c r="N30" s="49"/>
      <c r="O30" s="49"/>
      <c r="P30" s="49"/>
      <c r="Q30" s="49"/>
      <c r="R30" s="52"/>
    </row>
    <row r="31" spans="1:18" ht="15" customHeight="1" x14ac:dyDescent="0.25">
      <c r="A31" s="318" t="s">
        <v>73</v>
      </c>
      <c r="B31" s="16" t="s">
        <v>229</v>
      </c>
      <c r="C31" s="319">
        <v>28</v>
      </c>
      <c r="D31" s="277"/>
      <c r="E31" s="141">
        <v>6958</v>
      </c>
      <c r="F31" s="261"/>
      <c r="G31" s="209"/>
      <c r="H31" s="209"/>
      <c r="I31" s="209"/>
      <c r="J31" s="210"/>
      <c r="K31" s="234"/>
      <c r="L31" s="189"/>
      <c r="M31" s="159"/>
      <c r="N31" s="206"/>
      <c r="O31" s="159"/>
      <c r="P31" s="159"/>
      <c r="Q31" s="159"/>
      <c r="R31" s="160"/>
    </row>
    <row r="32" spans="1:18" ht="15" customHeight="1" x14ac:dyDescent="0.25">
      <c r="A32" s="318" t="s">
        <v>76</v>
      </c>
      <c r="B32" s="16" t="s">
        <v>230</v>
      </c>
      <c r="C32" s="319">
        <v>28</v>
      </c>
      <c r="D32" s="204"/>
      <c r="E32" s="141">
        <v>8230</v>
      </c>
      <c r="F32" s="261"/>
      <c r="G32" s="209"/>
      <c r="H32" s="209"/>
      <c r="I32" s="209"/>
      <c r="J32" s="210"/>
      <c r="K32" s="234"/>
      <c r="L32" s="189"/>
      <c r="M32" s="159"/>
      <c r="N32" s="159"/>
      <c r="O32" s="159"/>
      <c r="P32" s="159"/>
      <c r="Q32" s="159"/>
      <c r="R32" s="160"/>
    </row>
    <row r="33" spans="1:20" ht="15" customHeight="1" x14ac:dyDescent="0.25">
      <c r="A33" s="318" t="s">
        <v>88</v>
      </c>
      <c r="B33" s="16" t="s">
        <v>231</v>
      </c>
      <c r="C33" s="319">
        <v>192</v>
      </c>
      <c r="D33" s="204"/>
      <c r="E33" s="141">
        <v>47709</v>
      </c>
      <c r="F33" s="261"/>
      <c r="G33" s="209"/>
      <c r="H33" s="209"/>
      <c r="I33" s="209"/>
      <c r="J33" s="210"/>
      <c r="K33" s="234"/>
      <c r="L33" s="192"/>
      <c r="M33" s="156"/>
      <c r="N33" s="161"/>
      <c r="O33" s="156"/>
      <c r="P33" s="156"/>
      <c r="Q33" s="156"/>
      <c r="R33" s="162"/>
    </row>
    <row r="34" spans="1:20" ht="15" customHeight="1" x14ac:dyDescent="0.25">
      <c r="A34" s="318" t="s">
        <v>89</v>
      </c>
      <c r="B34" s="16" t="s">
        <v>232</v>
      </c>
      <c r="C34" s="319">
        <v>192</v>
      </c>
      <c r="D34" s="204"/>
      <c r="E34" s="141">
        <v>56436</v>
      </c>
      <c r="F34" s="261"/>
      <c r="G34" s="209"/>
      <c r="H34" s="209"/>
      <c r="I34" s="209"/>
      <c r="J34" s="210"/>
      <c r="K34" s="234"/>
      <c r="L34" s="185"/>
      <c r="M34" s="150"/>
      <c r="N34" s="150"/>
      <c r="O34" s="150"/>
      <c r="P34" s="150"/>
      <c r="Q34" s="150"/>
      <c r="R34" s="151"/>
      <c r="S34" s="14"/>
      <c r="T34" s="14"/>
    </row>
    <row r="35" spans="1:20" ht="15" customHeight="1" x14ac:dyDescent="0.25">
      <c r="A35" s="275"/>
      <c r="B35" s="285" t="s">
        <v>223</v>
      </c>
      <c r="C35" s="263"/>
      <c r="D35" s="285">
        <v>2</v>
      </c>
      <c r="E35" s="144">
        <f>SUM(E31:E34)</f>
        <v>119333</v>
      </c>
      <c r="F35" s="264" t="s">
        <v>220</v>
      </c>
      <c r="G35" s="205">
        <v>28</v>
      </c>
      <c r="H35" s="205">
        <v>14</v>
      </c>
      <c r="I35" s="205">
        <v>42</v>
      </c>
      <c r="J35" s="211" t="s">
        <v>275</v>
      </c>
      <c r="K35" s="235" t="s">
        <v>168</v>
      </c>
      <c r="L35" s="190"/>
      <c r="M35" s="176"/>
      <c r="N35" s="177"/>
      <c r="O35" s="177"/>
      <c r="P35" s="177"/>
      <c r="Q35" s="177"/>
      <c r="R35" s="178"/>
    </row>
    <row r="36" spans="1:20" x14ac:dyDescent="0.25">
      <c r="A36" s="318" t="s">
        <v>67</v>
      </c>
      <c r="B36" s="145" t="s">
        <v>233</v>
      </c>
      <c r="C36" s="319">
        <v>12</v>
      </c>
      <c r="D36" s="260"/>
      <c r="E36" s="141">
        <v>363636</v>
      </c>
      <c r="F36" s="310"/>
      <c r="G36" s="209"/>
      <c r="H36" s="209"/>
      <c r="I36" s="209"/>
      <c r="J36" s="210"/>
      <c r="K36" s="234"/>
      <c r="L36" s="194"/>
      <c r="M36" s="15"/>
      <c r="N36" s="195"/>
      <c r="O36" s="195"/>
      <c r="P36" s="195"/>
      <c r="Q36" s="195"/>
      <c r="R36" s="196"/>
    </row>
    <row r="37" spans="1:20" ht="15" customHeight="1" x14ac:dyDescent="0.25">
      <c r="A37" s="275"/>
      <c r="B37" s="285" t="s">
        <v>224</v>
      </c>
      <c r="C37" s="263"/>
      <c r="D37" s="285"/>
      <c r="E37" s="144">
        <f>+E36</f>
        <v>363636</v>
      </c>
      <c r="F37" s="311" t="s">
        <v>221</v>
      </c>
      <c r="G37" s="205">
        <v>42</v>
      </c>
      <c r="H37" s="205">
        <v>60</v>
      </c>
      <c r="I37" s="205">
        <v>142</v>
      </c>
      <c r="J37" s="211" t="s">
        <v>165</v>
      </c>
      <c r="K37" s="235" t="s">
        <v>279</v>
      </c>
      <c r="L37" s="200"/>
      <c r="M37" s="179"/>
      <c r="N37" s="180"/>
      <c r="O37" s="180"/>
      <c r="P37" s="180"/>
      <c r="Q37" s="180"/>
      <c r="R37" s="181"/>
    </row>
    <row r="38" spans="1:20" ht="15" customHeight="1" x14ac:dyDescent="0.25">
      <c r="A38" s="318" t="s">
        <v>99</v>
      </c>
      <c r="B38" s="16" t="s">
        <v>234</v>
      </c>
      <c r="C38" s="321">
        <v>1080</v>
      </c>
      <c r="D38" s="279"/>
      <c r="E38" s="141">
        <v>51055</v>
      </c>
      <c r="F38" s="261"/>
      <c r="G38" s="209"/>
      <c r="H38" s="209"/>
      <c r="I38" s="209"/>
      <c r="J38" s="210"/>
      <c r="K38" s="234"/>
      <c r="L38" s="197"/>
      <c r="M38" s="198"/>
      <c r="N38" s="198"/>
      <c r="O38" s="198"/>
      <c r="P38" s="198"/>
      <c r="Q38" s="198"/>
      <c r="R38" s="199"/>
    </row>
    <row r="39" spans="1:20" ht="15" customHeight="1" x14ac:dyDescent="0.25">
      <c r="A39" s="275"/>
      <c r="B39" s="285" t="s">
        <v>225</v>
      </c>
      <c r="C39" s="263"/>
      <c r="D39" s="285"/>
      <c r="E39" s="144">
        <f>+E38</f>
        <v>51055</v>
      </c>
      <c r="F39" s="264" t="s">
        <v>220</v>
      </c>
      <c r="G39" s="205">
        <v>28</v>
      </c>
      <c r="H39" s="205">
        <v>14</v>
      </c>
      <c r="I39" s="205">
        <v>42</v>
      </c>
      <c r="J39" s="211" t="s">
        <v>275</v>
      </c>
      <c r="K39" s="235" t="s">
        <v>168</v>
      </c>
      <c r="L39" s="188"/>
      <c r="M39" s="174"/>
      <c r="N39" s="174"/>
      <c r="O39" s="174"/>
      <c r="P39" s="174"/>
      <c r="Q39" s="174"/>
      <c r="R39" s="175"/>
    </row>
    <row r="40" spans="1:20" ht="15" customHeight="1" x14ac:dyDescent="0.25">
      <c r="A40" s="318" t="s">
        <v>116</v>
      </c>
      <c r="B40" s="16" t="s">
        <v>235</v>
      </c>
      <c r="C40" s="319">
        <v>8</v>
      </c>
      <c r="D40" s="277"/>
      <c r="E40" s="141">
        <v>16970</v>
      </c>
      <c r="F40" s="261"/>
      <c r="G40" s="209"/>
      <c r="H40" s="209"/>
      <c r="I40" s="209"/>
      <c r="J40" s="210"/>
      <c r="K40" s="234"/>
      <c r="L40" s="185"/>
      <c r="M40" s="150"/>
      <c r="N40" s="150"/>
      <c r="O40" s="150"/>
      <c r="P40" s="150"/>
      <c r="Q40" s="150"/>
      <c r="R40" s="151"/>
    </row>
    <row r="41" spans="1:20" ht="15" customHeight="1" x14ac:dyDescent="0.25">
      <c r="A41" s="318" t="s">
        <v>119</v>
      </c>
      <c r="B41" s="16" t="s">
        <v>236</v>
      </c>
      <c r="C41" s="319">
        <v>2</v>
      </c>
      <c r="D41" s="204"/>
      <c r="E41" s="141">
        <v>3030</v>
      </c>
      <c r="F41" s="261"/>
      <c r="G41" s="209"/>
      <c r="H41" s="209"/>
      <c r="I41" s="209"/>
      <c r="J41" s="210"/>
      <c r="K41" s="234"/>
      <c r="L41" s="186"/>
      <c r="M41" s="22"/>
      <c r="N41" s="153"/>
      <c r="O41" s="153"/>
      <c r="P41" s="153"/>
      <c r="Q41" s="153"/>
      <c r="R41" s="154"/>
    </row>
    <row r="42" spans="1:20" ht="15" customHeight="1" x14ac:dyDescent="0.25">
      <c r="A42" s="275"/>
      <c r="B42" s="285" t="s">
        <v>226</v>
      </c>
      <c r="C42" s="263"/>
      <c r="D42" s="285"/>
      <c r="E42" s="144">
        <f>SUM(E40:E41)</f>
        <v>20000</v>
      </c>
      <c r="F42" s="264" t="s">
        <v>220</v>
      </c>
      <c r="G42" s="205">
        <v>42</v>
      </c>
      <c r="H42" s="205">
        <v>7</v>
      </c>
      <c r="I42" s="205">
        <v>49</v>
      </c>
      <c r="J42" s="211" t="s">
        <v>277</v>
      </c>
      <c r="K42" s="235" t="s">
        <v>169</v>
      </c>
      <c r="L42" s="187"/>
      <c r="M42" s="167"/>
      <c r="N42" s="168"/>
      <c r="O42" s="168"/>
      <c r="P42" s="168"/>
      <c r="Q42" s="168"/>
      <c r="R42" s="169"/>
    </row>
    <row r="43" spans="1:20" ht="15" customHeight="1" x14ac:dyDescent="0.25">
      <c r="A43" s="318" t="s">
        <v>121</v>
      </c>
      <c r="B43" s="16" t="s">
        <v>237</v>
      </c>
      <c r="C43" s="319">
        <v>12</v>
      </c>
      <c r="D43" s="279"/>
      <c r="E43" s="141">
        <v>7273</v>
      </c>
      <c r="F43" s="261"/>
      <c r="G43" s="209"/>
      <c r="H43" s="209"/>
      <c r="I43" s="209"/>
      <c r="J43" s="210"/>
      <c r="K43" s="234"/>
      <c r="L43" s="184"/>
      <c r="M43" s="22"/>
      <c r="N43" s="23"/>
      <c r="O43" s="23"/>
      <c r="P43" s="23"/>
      <c r="Q43" s="23"/>
      <c r="R43" s="24"/>
    </row>
    <row r="44" spans="1:20" ht="15" customHeight="1" thickBot="1" x14ac:dyDescent="0.3">
      <c r="A44" s="429"/>
      <c r="B44" s="430" t="s">
        <v>227</v>
      </c>
      <c r="C44" s="431"/>
      <c r="D44" s="430"/>
      <c r="E44" s="432">
        <f>+E43</f>
        <v>7273</v>
      </c>
      <c r="F44" s="433" t="s">
        <v>159</v>
      </c>
      <c r="G44" s="434">
        <v>5</v>
      </c>
      <c r="H44" s="434">
        <v>5</v>
      </c>
      <c r="I44" s="434">
        <v>10</v>
      </c>
      <c r="J44" s="435" t="s">
        <v>170</v>
      </c>
      <c r="K44" s="436" t="s">
        <v>171</v>
      </c>
      <c r="L44" s="187"/>
      <c r="M44" s="167"/>
      <c r="N44" s="168"/>
      <c r="O44" s="168"/>
      <c r="P44" s="168"/>
      <c r="Q44" s="168"/>
      <c r="R44" s="169"/>
    </row>
    <row r="45" spans="1:20" ht="15" customHeight="1" thickBot="1" x14ac:dyDescent="0.3">
      <c r="A45" s="437" t="s">
        <v>238</v>
      </c>
      <c r="B45" s="438"/>
      <c r="C45" s="438"/>
      <c r="D45" s="438"/>
      <c r="E45" s="439">
        <f>+SUM(E27+E30+E35+E37+E39+E42+E44)</f>
        <v>672806</v>
      </c>
      <c r="F45" s="390"/>
      <c r="G45" s="391"/>
      <c r="H45" s="391"/>
      <c r="I45" s="391"/>
      <c r="J45" s="391"/>
      <c r="K45" s="392"/>
      <c r="L45" s="390"/>
      <c r="M45" s="391"/>
      <c r="N45" s="391"/>
      <c r="O45" s="391"/>
      <c r="P45" s="391"/>
      <c r="Q45" s="391"/>
      <c r="R45" s="392"/>
    </row>
    <row r="46" spans="1:20" s="28" customFormat="1" ht="15" customHeight="1" thickBot="1" x14ac:dyDescent="0.3">
      <c r="A46" s="55" t="s">
        <v>35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400"/>
      <c r="M46" s="401"/>
      <c r="N46" s="401"/>
      <c r="O46" s="401"/>
      <c r="P46" s="401"/>
      <c r="Q46" s="401"/>
      <c r="R46" s="402"/>
    </row>
    <row r="47" spans="1:20" ht="15" customHeight="1" x14ac:dyDescent="0.25">
      <c r="A47" s="135">
        <v>2.1</v>
      </c>
      <c r="B47" s="136" t="s">
        <v>241</v>
      </c>
      <c r="C47" s="137">
        <v>1</v>
      </c>
      <c r="D47" s="262"/>
      <c r="E47" s="138">
        <v>65455</v>
      </c>
      <c r="F47" s="309"/>
      <c r="G47" s="207"/>
      <c r="H47" s="207"/>
      <c r="I47" s="207"/>
      <c r="J47" s="208"/>
      <c r="K47" s="233"/>
      <c r="L47" s="54"/>
      <c r="M47" s="50"/>
      <c r="N47" s="50"/>
      <c r="O47" s="50"/>
      <c r="P47" s="50"/>
      <c r="Q47" s="50"/>
      <c r="R47" s="21"/>
    </row>
    <row r="48" spans="1:20" ht="15" customHeight="1" x14ac:dyDescent="0.25">
      <c r="A48" s="317">
        <v>2.5</v>
      </c>
      <c r="B48" s="142" t="s">
        <v>242</v>
      </c>
      <c r="C48" s="319">
        <v>1</v>
      </c>
      <c r="D48" s="204"/>
      <c r="E48" s="141">
        <v>174545</v>
      </c>
      <c r="F48" s="261"/>
      <c r="G48" s="209"/>
      <c r="H48" s="209"/>
      <c r="I48" s="209"/>
      <c r="J48" s="210"/>
      <c r="K48" s="234"/>
      <c r="L48" s="20"/>
      <c r="M48" s="19"/>
      <c r="N48" s="19"/>
      <c r="O48" s="19"/>
      <c r="P48" s="19"/>
      <c r="Q48" s="19"/>
      <c r="R48" s="51"/>
    </row>
    <row r="49" spans="1:18" ht="15" customHeight="1" x14ac:dyDescent="0.25">
      <c r="A49" s="324"/>
      <c r="B49" s="276" t="s">
        <v>243</v>
      </c>
      <c r="C49" s="267"/>
      <c r="D49" s="284"/>
      <c r="E49" s="191">
        <f>+E47+E48</f>
        <v>240000</v>
      </c>
      <c r="F49" s="264"/>
      <c r="G49" s="222"/>
      <c r="H49" s="222"/>
      <c r="I49" s="222"/>
      <c r="J49" s="223"/>
      <c r="K49" s="234"/>
      <c r="L49" s="163"/>
      <c r="M49" s="164"/>
      <c r="N49" s="222"/>
      <c r="O49" s="164"/>
      <c r="P49" s="164"/>
      <c r="Q49" s="164"/>
      <c r="R49" s="165"/>
    </row>
    <row r="50" spans="1:18" ht="15" customHeight="1" x14ac:dyDescent="0.25">
      <c r="A50" s="317" t="s">
        <v>85</v>
      </c>
      <c r="B50" s="149" t="s">
        <v>251</v>
      </c>
      <c r="C50" s="319">
        <v>1</v>
      </c>
      <c r="D50" s="204"/>
      <c r="E50" s="141">
        <v>21818</v>
      </c>
      <c r="F50" s="261"/>
      <c r="G50" s="209"/>
      <c r="H50" s="209"/>
      <c r="I50" s="209"/>
      <c r="J50" s="210"/>
      <c r="K50" s="234"/>
      <c r="L50" s="229"/>
      <c r="M50" s="230"/>
      <c r="N50" s="230"/>
      <c r="O50" s="230"/>
      <c r="P50" s="230"/>
      <c r="Q50" s="230"/>
      <c r="R50" s="231"/>
    </row>
    <row r="51" spans="1:18" ht="15" customHeight="1" x14ac:dyDescent="0.25">
      <c r="A51" s="317" t="s">
        <v>96</v>
      </c>
      <c r="B51" s="142" t="s">
        <v>252</v>
      </c>
      <c r="C51" s="319">
        <v>1</v>
      </c>
      <c r="D51" s="204"/>
      <c r="E51" s="141">
        <v>21818</v>
      </c>
      <c r="F51" s="261"/>
      <c r="G51" s="209"/>
      <c r="H51" s="209"/>
      <c r="I51" s="209"/>
      <c r="J51" s="210"/>
      <c r="K51" s="234"/>
      <c r="L51" s="152"/>
      <c r="M51" s="153"/>
      <c r="N51" s="153"/>
      <c r="O51" s="153"/>
      <c r="P51" s="153"/>
      <c r="Q51" s="153"/>
      <c r="R51" s="154"/>
    </row>
    <row r="52" spans="1:18" ht="15" customHeight="1" x14ac:dyDescent="0.25">
      <c r="A52" s="324"/>
      <c r="B52" s="276" t="s">
        <v>244</v>
      </c>
      <c r="C52" s="325"/>
      <c r="D52" s="276"/>
      <c r="E52" s="191">
        <f>+E50+E51</f>
        <v>43636</v>
      </c>
      <c r="F52" s="264"/>
      <c r="G52" s="222"/>
      <c r="H52" s="222"/>
      <c r="I52" s="222"/>
      <c r="J52" s="223"/>
      <c r="K52" s="234"/>
      <c r="L52" s="166"/>
      <c r="M52" s="168"/>
      <c r="N52" s="168"/>
      <c r="O52" s="168"/>
      <c r="P52" s="168"/>
      <c r="Q52" s="168"/>
      <c r="R52" s="169"/>
    </row>
    <row r="53" spans="1:18" ht="15" customHeight="1" x14ac:dyDescent="0.25">
      <c r="A53" s="323"/>
      <c r="B53" s="285" t="s">
        <v>245</v>
      </c>
      <c r="C53" s="263"/>
      <c r="D53" s="285">
        <v>3</v>
      </c>
      <c r="E53" s="144">
        <f>+E49+E52</f>
        <v>283636</v>
      </c>
      <c r="F53" s="264" t="s">
        <v>258</v>
      </c>
      <c r="G53" s="222">
        <v>42</v>
      </c>
      <c r="H53" s="222" t="s">
        <v>175</v>
      </c>
      <c r="I53" s="222">
        <v>42</v>
      </c>
      <c r="J53" s="223" t="s">
        <v>259</v>
      </c>
      <c r="K53" s="282" t="s">
        <v>176</v>
      </c>
      <c r="L53" s="170"/>
      <c r="M53" s="171"/>
      <c r="N53" s="164"/>
      <c r="O53" s="164"/>
      <c r="P53" s="164"/>
      <c r="Q53" s="164"/>
      <c r="R53" s="172"/>
    </row>
    <row r="54" spans="1:18" ht="15" customHeight="1" x14ac:dyDescent="0.25">
      <c r="A54" s="318" t="s">
        <v>109</v>
      </c>
      <c r="B54" s="16" t="s">
        <v>253</v>
      </c>
      <c r="C54" s="319">
        <v>6</v>
      </c>
      <c r="D54" s="140"/>
      <c r="E54" s="141">
        <v>7273</v>
      </c>
      <c r="F54" s="261"/>
      <c r="G54" s="209"/>
      <c r="H54" s="209"/>
      <c r="I54" s="209"/>
      <c r="J54" s="210"/>
      <c r="K54" s="234"/>
      <c r="L54" s="170"/>
      <c r="M54" s="171"/>
      <c r="N54" s="164"/>
      <c r="O54" s="164"/>
      <c r="P54" s="164"/>
      <c r="Q54" s="164"/>
      <c r="R54" s="172"/>
    </row>
    <row r="55" spans="1:18" ht="15" customHeight="1" x14ac:dyDescent="0.25">
      <c r="A55" s="323"/>
      <c r="B55" s="285" t="s">
        <v>246</v>
      </c>
      <c r="C55" s="263"/>
      <c r="D55" s="286"/>
      <c r="E55" s="144">
        <f>+E54</f>
        <v>7273</v>
      </c>
      <c r="F55" s="264" t="s">
        <v>159</v>
      </c>
      <c r="G55" s="205">
        <v>5</v>
      </c>
      <c r="H55" s="205">
        <v>5</v>
      </c>
      <c r="I55" s="205">
        <v>10</v>
      </c>
      <c r="J55" s="211" t="s">
        <v>166</v>
      </c>
      <c r="K55" s="235" t="s">
        <v>167</v>
      </c>
      <c r="L55" s="170"/>
      <c r="M55" s="171"/>
      <c r="N55" s="164"/>
      <c r="O55" s="164"/>
      <c r="P55" s="164"/>
      <c r="Q55" s="164"/>
      <c r="R55" s="172"/>
    </row>
    <row r="56" spans="1:18" ht="15" customHeight="1" x14ac:dyDescent="0.25">
      <c r="A56" s="217" t="s">
        <v>173</v>
      </c>
      <c r="B56" s="327" t="s">
        <v>254</v>
      </c>
      <c r="C56" s="218">
        <v>1</v>
      </c>
      <c r="D56" s="287"/>
      <c r="E56" s="216">
        <v>2500</v>
      </c>
      <c r="F56" s="261"/>
      <c r="G56" s="224"/>
      <c r="H56" s="224"/>
      <c r="I56" s="224"/>
      <c r="J56" s="225"/>
      <c r="K56" s="283"/>
      <c r="L56" s="155"/>
      <c r="M56" s="59"/>
      <c r="N56" s="156"/>
      <c r="O56" s="156"/>
      <c r="P56" s="156"/>
      <c r="Q56" s="156"/>
      <c r="R56" s="157"/>
    </row>
    <row r="57" spans="1:18" ht="15" customHeight="1" x14ac:dyDescent="0.25">
      <c r="A57" s="323"/>
      <c r="B57" s="285" t="s">
        <v>247</v>
      </c>
      <c r="C57" s="263"/>
      <c r="D57" s="286"/>
      <c r="E57" s="144">
        <f>+E56</f>
        <v>2500</v>
      </c>
      <c r="F57" s="264" t="s">
        <v>159</v>
      </c>
      <c r="G57" s="205">
        <v>28</v>
      </c>
      <c r="H57" s="205">
        <v>7</v>
      </c>
      <c r="I57" s="205">
        <v>35</v>
      </c>
      <c r="J57" s="211" t="s">
        <v>260</v>
      </c>
      <c r="K57" s="235" t="s">
        <v>177</v>
      </c>
      <c r="L57" s="170"/>
      <c r="M57" s="171"/>
      <c r="N57" s="164"/>
      <c r="O57" s="164"/>
      <c r="P57" s="164"/>
      <c r="Q57" s="164"/>
      <c r="R57" s="172"/>
    </row>
    <row r="58" spans="1:18" ht="15" customHeight="1" x14ac:dyDescent="0.25">
      <c r="A58" s="326" t="s">
        <v>106</v>
      </c>
      <c r="B58" s="145" t="s">
        <v>255</v>
      </c>
      <c r="C58" s="319">
        <v>5</v>
      </c>
      <c r="D58" s="278"/>
      <c r="E58" s="141">
        <v>2273</v>
      </c>
      <c r="F58" s="261"/>
      <c r="G58" s="209"/>
      <c r="H58" s="209"/>
      <c r="I58" s="209"/>
      <c r="J58" s="210"/>
      <c r="K58" s="234"/>
      <c r="L58" s="229"/>
      <c r="M58" s="230"/>
      <c r="N58" s="230"/>
      <c r="O58" s="230"/>
      <c r="P58" s="230"/>
      <c r="Q58" s="230"/>
      <c r="R58" s="231"/>
    </row>
    <row r="59" spans="1:18" ht="15" customHeight="1" x14ac:dyDescent="0.25">
      <c r="A59" s="323"/>
      <c r="B59" s="285" t="s">
        <v>248</v>
      </c>
      <c r="C59" s="263"/>
      <c r="D59" s="286"/>
      <c r="E59" s="144">
        <f>+E58</f>
        <v>2273</v>
      </c>
      <c r="F59" s="264" t="s">
        <v>159</v>
      </c>
      <c r="G59" s="205">
        <v>7</v>
      </c>
      <c r="H59" s="205">
        <v>0</v>
      </c>
      <c r="I59" s="205">
        <v>7</v>
      </c>
      <c r="J59" s="211" t="s">
        <v>261</v>
      </c>
      <c r="K59" s="235" t="s">
        <v>178</v>
      </c>
      <c r="L59" s="173"/>
      <c r="M59" s="174"/>
      <c r="N59" s="174"/>
      <c r="O59" s="174"/>
      <c r="P59" s="174"/>
      <c r="Q59" s="174"/>
      <c r="R59" s="175"/>
    </row>
    <row r="60" spans="1:18" ht="15" customHeight="1" x14ac:dyDescent="0.25">
      <c r="A60" s="318" t="s">
        <v>130</v>
      </c>
      <c r="B60" s="16" t="s">
        <v>256</v>
      </c>
      <c r="C60" s="319">
        <v>12</v>
      </c>
      <c r="D60" s="279"/>
      <c r="E60" s="141">
        <v>8727</v>
      </c>
      <c r="F60" s="261"/>
      <c r="G60" s="209"/>
      <c r="H60" s="209"/>
      <c r="I60" s="209"/>
      <c r="J60" s="210"/>
      <c r="K60" s="234"/>
      <c r="L60" s="158"/>
      <c r="M60" s="159"/>
      <c r="N60" s="159"/>
      <c r="O60" s="159"/>
      <c r="P60" s="159"/>
      <c r="Q60" s="159"/>
      <c r="R60" s="160"/>
    </row>
    <row r="61" spans="1:18" ht="15" customHeight="1" x14ac:dyDescent="0.25">
      <c r="A61" s="323"/>
      <c r="B61" s="285" t="s">
        <v>249</v>
      </c>
      <c r="C61" s="263"/>
      <c r="D61" s="285">
        <v>4</v>
      </c>
      <c r="E61" s="144">
        <f>+E60</f>
        <v>8727</v>
      </c>
      <c r="F61" s="264" t="s">
        <v>159</v>
      </c>
      <c r="G61" s="205">
        <v>28</v>
      </c>
      <c r="H61" s="205">
        <v>7</v>
      </c>
      <c r="I61" s="205">
        <v>35</v>
      </c>
      <c r="J61" s="211" t="s">
        <v>262</v>
      </c>
      <c r="K61" s="235" t="s">
        <v>179</v>
      </c>
      <c r="L61" s="163"/>
      <c r="M61" s="164"/>
      <c r="N61" s="222"/>
      <c r="O61" s="164"/>
      <c r="P61" s="164"/>
      <c r="Q61" s="164"/>
      <c r="R61" s="165"/>
    </row>
    <row r="62" spans="1:18" ht="15" customHeight="1" x14ac:dyDescent="0.25">
      <c r="A62" s="318" t="s">
        <v>132</v>
      </c>
      <c r="B62" s="16" t="s">
        <v>257</v>
      </c>
      <c r="C62" s="319">
        <v>12</v>
      </c>
      <c r="D62" s="140"/>
      <c r="E62" s="141">
        <v>17455</v>
      </c>
      <c r="F62" s="261"/>
      <c r="G62" s="209"/>
      <c r="H62" s="209"/>
      <c r="I62" s="209"/>
      <c r="J62" s="210"/>
      <c r="K62" s="234"/>
      <c r="L62" s="229"/>
      <c r="M62" s="230"/>
      <c r="N62" s="230"/>
      <c r="O62" s="230"/>
      <c r="P62" s="230"/>
      <c r="Q62" s="230"/>
      <c r="R62" s="231"/>
    </row>
    <row r="63" spans="1:18" ht="15" customHeight="1" thickBot="1" x14ac:dyDescent="0.3">
      <c r="A63" s="322"/>
      <c r="B63" s="288" t="s">
        <v>250</v>
      </c>
      <c r="C63" s="266"/>
      <c r="D63" s="270"/>
      <c r="E63" s="146">
        <f>+E62</f>
        <v>17455</v>
      </c>
      <c r="F63" s="312" t="s">
        <v>220</v>
      </c>
      <c r="G63" s="240">
        <v>28</v>
      </c>
      <c r="H63" s="240">
        <v>7</v>
      </c>
      <c r="I63" s="240">
        <v>35</v>
      </c>
      <c r="J63" s="241" t="s">
        <v>262</v>
      </c>
      <c r="K63" s="274" t="s">
        <v>179</v>
      </c>
      <c r="L63" s="226"/>
      <c r="M63" s="232"/>
      <c r="N63" s="227"/>
      <c r="O63" s="227"/>
      <c r="P63" s="227"/>
      <c r="Q63" s="227"/>
      <c r="R63" s="228"/>
    </row>
    <row r="64" spans="1:18" ht="15" customHeight="1" thickBot="1" x14ac:dyDescent="0.3">
      <c r="A64" s="437" t="s">
        <v>263</v>
      </c>
      <c r="B64" s="265"/>
      <c r="C64" s="265"/>
      <c r="D64" s="265"/>
      <c r="E64" s="201">
        <f>SUM(E53+E55+E57+E59+E61+E63)</f>
        <v>321864</v>
      </c>
      <c r="F64" s="384"/>
      <c r="G64" s="348"/>
      <c r="H64" s="348"/>
      <c r="I64" s="348"/>
      <c r="J64" s="348"/>
      <c r="K64" s="349"/>
      <c r="L64" s="390"/>
      <c r="M64" s="391"/>
      <c r="N64" s="391"/>
      <c r="O64" s="391"/>
      <c r="P64" s="391"/>
      <c r="Q64" s="391"/>
      <c r="R64" s="392"/>
    </row>
    <row r="65" spans="1:18" ht="15.75" thickBot="1" x14ac:dyDescent="0.3">
      <c r="A65" s="57" t="s">
        <v>19</v>
      </c>
      <c r="B65" s="58"/>
      <c r="C65" s="58"/>
      <c r="D65" s="58"/>
      <c r="E65" s="58"/>
      <c r="F65" s="58"/>
      <c r="G65" s="58"/>
      <c r="H65" s="58"/>
      <c r="I65" s="58"/>
      <c r="J65" s="58"/>
      <c r="K65" s="202"/>
      <c r="L65" s="397"/>
      <c r="M65" s="398"/>
      <c r="N65" s="398"/>
      <c r="O65" s="398"/>
      <c r="P65" s="398"/>
      <c r="Q65" s="398"/>
      <c r="R65" s="399"/>
    </row>
    <row r="66" spans="1:18" x14ac:dyDescent="0.25">
      <c r="A66" s="249" t="s">
        <v>185</v>
      </c>
      <c r="B66" s="251" t="s">
        <v>267</v>
      </c>
      <c r="C66" s="290">
        <v>8</v>
      </c>
      <c r="D66" s="251"/>
      <c r="E66" s="253">
        <v>4606</v>
      </c>
      <c r="F66" s="313"/>
      <c r="G66" s="251"/>
      <c r="H66" s="251"/>
      <c r="I66" s="251"/>
      <c r="J66" s="252"/>
      <c r="K66" s="294"/>
      <c r="L66" s="244"/>
      <c r="M66" s="245"/>
      <c r="N66" s="245"/>
      <c r="O66" s="245"/>
      <c r="P66" s="245"/>
      <c r="Q66" s="245"/>
      <c r="R66" s="246"/>
    </row>
    <row r="67" spans="1:18" ht="15" customHeight="1" x14ac:dyDescent="0.25">
      <c r="A67" s="328"/>
      <c r="B67" s="285" t="s">
        <v>268</v>
      </c>
      <c r="C67" s="271"/>
      <c r="D67" s="293"/>
      <c r="E67" s="144">
        <f>+E66</f>
        <v>4606</v>
      </c>
      <c r="F67" s="311" t="s">
        <v>159</v>
      </c>
      <c r="G67" s="257">
        <v>14</v>
      </c>
      <c r="H67" s="257">
        <v>14</v>
      </c>
      <c r="I67" s="257">
        <v>28</v>
      </c>
      <c r="J67" s="257" t="s">
        <v>164</v>
      </c>
      <c r="K67" s="295" t="s">
        <v>188</v>
      </c>
      <c r="L67" s="303"/>
      <c r="M67" s="304"/>
      <c r="N67" s="304"/>
      <c r="O67" s="304"/>
      <c r="P67" s="304"/>
      <c r="Q67" s="304"/>
      <c r="R67" s="305"/>
    </row>
    <row r="68" spans="1:18" x14ac:dyDescent="0.25">
      <c r="A68" s="250" t="s">
        <v>186</v>
      </c>
      <c r="B68" s="329" t="s">
        <v>187</v>
      </c>
      <c r="C68" s="291">
        <v>2</v>
      </c>
      <c r="D68" s="254"/>
      <c r="E68" s="256">
        <v>1394</v>
      </c>
      <c r="F68" s="310"/>
      <c r="G68" s="255"/>
      <c r="H68" s="255"/>
      <c r="I68" s="255"/>
      <c r="J68" s="255"/>
      <c r="K68" s="296"/>
      <c r="L68" s="247"/>
      <c r="M68" s="243"/>
      <c r="N68" s="243"/>
      <c r="O68" s="243"/>
      <c r="P68" s="243"/>
      <c r="Q68" s="243"/>
      <c r="R68" s="248"/>
    </row>
    <row r="69" spans="1:18" ht="15" customHeight="1" x14ac:dyDescent="0.25">
      <c r="A69" s="328"/>
      <c r="B69" s="330" t="s">
        <v>269</v>
      </c>
      <c r="C69" s="271"/>
      <c r="D69" s="293"/>
      <c r="E69" s="144">
        <f>+E68</f>
        <v>1394</v>
      </c>
      <c r="F69" s="311" t="s">
        <v>159</v>
      </c>
      <c r="G69" s="257">
        <v>14</v>
      </c>
      <c r="H69" s="257">
        <v>14</v>
      </c>
      <c r="I69" s="257">
        <v>28</v>
      </c>
      <c r="J69" s="257" t="s">
        <v>164</v>
      </c>
      <c r="K69" s="295" t="s">
        <v>188</v>
      </c>
      <c r="L69" s="303"/>
      <c r="M69" s="304"/>
      <c r="N69" s="304"/>
      <c r="O69" s="304"/>
      <c r="P69" s="304"/>
      <c r="Q69" s="304"/>
      <c r="R69" s="305"/>
    </row>
    <row r="70" spans="1:18" x14ac:dyDescent="0.25">
      <c r="A70" s="139" t="s">
        <v>70</v>
      </c>
      <c r="B70" s="278" t="s">
        <v>273</v>
      </c>
      <c r="C70" s="292">
        <v>1</v>
      </c>
      <c r="D70" s="140"/>
      <c r="E70" s="141">
        <v>200000</v>
      </c>
      <c r="F70" s="261"/>
      <c r="G70" s="209"/>
      <c r="H70" s="209"/>
      <c r="I70" s="209"/>
      <c r="J70" s="210"/>
      <c r="K70" s="282"/>
      <c r="L70" s="20"/>
      <c r="M70" s="19"/>
      <c r="N70" s="19"/>
      <c r="O70" s="19"/>
      <c r="P70" s="19"/>
      <c r="Q70" s="19"/>
      <c r="R70" s="51"/>
    </row>
    <row r="71" spans="1:18" ht="15.75" customHeight="1" thickBot="1" x14ac:dyDescent="0.3">
      <c r="A71" s="322"/>
      <c r="B71" s="288" t="s">
        <v>270</v>
      </c>
      <c r="C71" s="266"/>
      <c r="D71" s="288">
        <v>5</v>
      </c>
      <c r="E71" s="146">
        <f>+E70</f>
        <v>200000</v>
      </c>
      <c r="F71" s="312" t="s">
        <v>220</v>
      </c>
      <c r="G71" s="240">
        <v>35</v>
      </c>
      <c r="H71" s="240">
        <v>60</v>
      </c>
      <c r="I71" s="240">
        <v>95</v>
      </c>
      <c r="J71" s="241" t="s">
        <v>172</v>
      </c>
      <c r="K71" s="274" t="s">
        <v>274</v>
      </c>
      <c r="L71" s="306"/>
      <c r="M71" s="307"/>
      <c r="N71" s="307"/>
      <c r="O71" s="307"/>
      <c r="P71" s="307"/>
      <c r="Q71" s="307"/>
      <c r="R71" s="308"/>
    </row>
    <row r="72" spans="1:18" ht="15.75" thickBot="1" x14ac:dyDescent="0.3">
      <c r="A72" s="437" t="s">
        <v>271</v>
      </c>
      <c r="B72" s="268"/>
      <c r="C72" s="268"/>
      <c r="D72" s="269"/>
      <c r="E72" s="237">
        <f>SUM(E67+E69+E71)</f>
        <v>206000</v>
      </c>
      <c r="F72" s="238"/>
      <c r="G72" s="238"/>
      <c r="H72" s="238"/>
      <c r="I72" s="238"/>
      <c r="J72" s="238"/>
      <c r="K72" s="239"/>
      <c r="L72" s="242"/>
      <c r="M72" s="238"/>
      <c r="N72" s="238"/>
      <c r="O72" s="238"/>
      <c r="P72" s="238"/>
      <c r="Q72" s="238"/>
      <c r="R72" s="239"/>
    </row>
    <row r="73" spans="1:18" ht="15.75" thickBot="1" x14ac:dyDescent="0.3">
      <c r="A73" s="272" t="s">
        <v>280</v>
      </c>
      <c r="B73" s="273"/>
      <c r="C73" s="273"/>
      <c r="D73" s="273"/>
      <c r="E73" s="259">
        <f>SUM(E45+E64+E72)</f>
        <v>1200670</v>
      </c>
      <c r="F73" s="404"/>
      <c r="G73" s="404"/>
      <c r="H73" s="404"/>
      <c r="I73" s="404"/>
      <c r="J73" s="404"/>
      <c r="K73" s="405"/>
      <c r="L73" s="403"/>
      <c r="M73" s="404"/>
      <c r="N73" s="404"/>
      <c r="O73" s="404"/>
      <c r="P73" s="404"/>
      <c r="Q73" s="404"/>
      <c r="R73" s="405"/>
    </row>
    <row r="74" spans="1:18" x14ac:dyDescent="0.25">
      <c r="A74" s="258"/>
      <c r="B74" s="28"/>
      <c r="C74" s="28"/>
      <c r="D74" s="28"/>
      <c r="E74" s="28"/>
      <c r="F74" s="28"/>
    </row>
    <row r="75" spans="1:18" ht="15" customHeight="1" x14ac:dyDescent="0.25">
      <c r="A75" s="332" t="s">
        <v>239</v>
      </c>
      <c r="B75" s="332"/>
      <c r="C75" s="332"/>
      <c r="D75" s="332"/>
      <c r="E75" s="332"/>
      <c r="F75" s="332"/>
      <c r="G75" s="332"/>
      <c r="H75" s="332"/>
      <c r="I75" s="332"/>
      <c r="J75" s="332"/>
      <c r="K75" s="332"/>
    </row>
    <row r="76" spans="1:18" ht="15" customHeight="1" x14ac:dyDescent="0.25">
      <c r="A76" s="332" t="s">
        <v>240</v>
      </c>
      <c r="B76" s="332"/>
      <c r="C76" s="332"/>
      <c r="D76" s="332"/>
      <c r="E76" s="332"/>
      <c r="F76" s="332"/>
      <c r="G76" s="332"/>
      <c r="H76" s="332"/>
      <c r="I76" s="332"/>
      <c r="J76" s="332"/>
      <c r="K76" s="332"/>
    </row>
    <row r="77" spans="1:18" x14ac:dyDescent="0.25">
      <c r="A77" s="316" t="s">
        <v>264</v>
      </c>
      <c r="B77" s="316"/>
      <c r="C77" s="316"/>
      <c r="D77" s="316"/>
      <c r="E77" s="316"/>
      <c r="F77" s="316"/>
    </row>
    <row r="78" spans="1:18" ht="15" customHeight="1" x14ac:dyDescent="0.25">
      <c r="A78" s="331" t="s">
        <v>265</v>
      </c>
      <c r="B78" s="331"/>
      <c r="C78" s="331"/>
      <c r="D78" s="331"/>
      <c r="E78" s="331"/>
      <c r="F78" s="331"/>
    </row>
    <row r="79" spans="1:18" ht="15" customHeight="1" x14ac:dyDescent="0.25">
      <c r="A79" s="331" t="s">
        <v>272</v>
      </c>
      <c r="B79" s="331"/>
      <c r="C79" s="331"/>
      <c r="D79" s="331"/>
      <c r="E79" s="331"/>
      <c r="F79" s="331"/>
    </row>
    <row r="81" spans="1:14" x14ac:dyDescent="0.25">
      <c r="A81" s="5"/>
      <c r="B81" s="5"/>
      <c r="C81" s="6"/>
      <c r="D81" s="6"/>
      <c r="E81" s="7"/>
      <c r="F81" s="8"/>
      <c r="G81" s="7"/>
      <c r="H81" s="5"/>
      <c r="I81" s="5"/>
      <c r="J81" s="5"/>
      <c r="K81" s="9"/>
      <c r="L81" s="10"/>
    </row>
    <row r="82" spans="1:14" x14ac:dyDescent="0.25">
      <c r="A82" s="5"/>
      <c r="B82" s="5"/>
      <c r="C82" s="6"/>
      <c r="D82" s="6"/>
      <c r="E82" s="7"/>
      <c r="F82" s="8"/>
      <c r="G82" s="7"/>
      <c r="H82" s="5"/>
      <c r="I82" s="5"/>
      <c r="J82" s="5"/>
      <c r="K82" s="9"/>
      <c r="L82" s="10"/>
    </row>
    <row r="83" spans="1:14" ht="15.75" x14ac:dyDescent="0.25">
      <c r="A83" s="30" t="s">
        <v>281</v>
      </c>
      <c r="B83" s="31"/>
      <c r="C83" s="32"/>
      <c r="D83" s="32"/>
      <c r="E83" s="33"/>
      <c r="F83" s="34"/>
      <c r="G83" s="33"/>
      <c r="H83" s="31"/>
      <c r="I83" s="31"/>
      <c r="J83" s="31"/>
      <c r="K83" s="35"/>
      <c r="L83" s="36"/>
      <c r="M83" s="37"/>
    </row>
    <row r="84" spans="1:14" ht="15.75" x14ac:dyDescent="0.25">
      <c r="A84" s="32"/>
      <c r="B84" s="32"/>
      <c r="C84" s="32"/>
      <c r="D84" s="32"/>
      <c r="E84" s="33"/>
      <c r="F84" s="34"/>
      <c r="G84" s="33"/>
      <c r="H84" s="32"/>
      <c r="I84" s="32"/>
      <c r="J84" s="32"/>
      <c r="K84" s="38"/>
      <c r="L84" s="38"/>
      <c r="M84" s="40"/>
    </row>
    <row r="85" spans="1:14" ht="15.75" x14ac:dyDescent="0.25">
      <c r="A85" s="32"/>
      <c r="B85" s="32"/>
      <c r="C85" s="32"/>
      <c r="D85" s="32"/>
      <c r="E85" s="33"/>
      <c r="F85" s="34"/>
      <c r="G85" s="33"/>
      <c r="H85" s="32"/>
      <c r="I85" s="32"/>
      <c r="J85" s="32"/>
      <c r="K85" s="38"/>
      <c r="L85" s="38"/>
      <c r="M85" s="40"/>
    </row>
    <row r="86" spans="1:14" ht="15.75" x14ac:dyDescent="0.25">
      <c r="A86" s="42"/>
      <c r="B86" s="42"/>
      <c r="C86" s="43"/>
      <c r="D86" s="301"/>
      <c r="E86" s="301"/>
      <c r="F86" s="301"/>
      <c r="G86" s="301"/>
      <c r="H86" s="302"/>
      <c r="I86" s="302"/>
      <c r="J86" s="302"/>
      <c r="K86" s="302"/>
      <c r="L86" s="302"/>
      <c r="M86" s="302"/>
      <c r="N86" s="314"/>
    </row>
    <row r="87" spans="1:14" ht="15.75" x14ac:dyDescent="0.25">
      <c r="A87" s="39" t="s">
        <v>282</v>
      </c>
      <c r="B87" s="40"/>
      <c r="C87" s="41"/>
      <c r="D87" s="41" t="s">
        <v>283</v>
      </c>
      <c r="E87" s="41"/>
      <c r="F87" s="41"/>
      <c r="G87" s="41"/>
      <c r="H87" s="300"/>
      <c r="I87" s="300"/>
      <c r="J87" s="300"/>
      <c r="K87" s="300"/>
      <c r="L87" s="300"/>
      <c r="M87" s="315"/>
      <c r="N87" s="314"/>
    </row>
    <row r="88" spans="1:14" x14ac:dyDescent="0.25">
      <c r="H88" s="314"/>
      <c r="I88" s="314"/>
      <c r="J88" s="314"/>
      <c r="K88" s="314"/>
      <c r="L88" s="314"/>
      <c r="M88" s="314"/>
      <c r="N88" s="314"/>
    </row>
    <row r="89" spans="1:14" s="298" customFormat="1" x14ac:dyDescent="0.25">
      <c r="H89" s="314"/>
      <c r="I89" s="314"/>
      <c r="J89" s="314"/>
      <c r="K89" s="314"/>
      <c r="L89" s="314"/>
      <c r="M89" s="314"/>
      <c r="N89" s="314"/>
    </row>
    <row r="91" spans="1:14" x14ac:dyDescent="0.25">
      <c r="A91" s="203"/>
      <c r="B91" s="203"/>
      <c r="D91" s="203"/>
      <c r="E91" s="203"/>
      <c r="F91" s="203"/>
      <c r="G91" s="203"/>
    </row>
    <row r="92" spans="1:14" ht="15.75" x14ac:dyDescent="0.25">
      <c r="A92" s="299" t="s">
        <v>34</v>
      </c>
      <c r="B92" s="299"/>
      <c r="C92" s="299"/>
      <c r="D92" s="299" t="s">
        <v>17</v>
      </c>
    </row>
  </sheetData>
  <mergeCells count="54">
    <mergeCell ref="L10:R10"/>
    <mergeCell ref="F64:K64"/>
    <mergeCell ref="A10:K10"/>
    <mergeCell ref="G14:G20"/>
    <mergeCell ref="H14:H20"/>
    <mergeCell ref="I14:I20"/>
    <mergeCell ref="J14:J20"/>
    <mergeCell ref="K14:K17"/>
    <mergeCell ref="K18:K20"/>
    <mergeCell ref="L73:R73"/>
    <mergeCell ref="A78:F78"/>
    <mergeCell ref="A79:F79"/>
    <mergeCell ref="F73:K73"/>
    <mergeCell ref="A75:K75"/>
    <mergeCell ref="A76:K76"/>
    <mergeCell ref="L64:R64"/>
    <mergeCell ref="L65:R65"/>
    <mergeCell ref="L46:R46"/>
    <mergeCell ref="F45:K45"/>
    <mergeCell ref="L45:R45"/>
    <mergeCell ref="L12:L21"/>
    <mergeCell ref="L11:R11"/>
    <mergeCell ref="C11:C21"/>
    <mergeCell ref="D11:D21"/>
    <mergeCell ref="E11:E21"/>
    <mergeCell ref="F11:F21"/>
    <mergeCell ref="G11:K11"/>
    <mergeCell ref="J12:J13"/>
    <mergeCell ref="M12:M21"/>
    <mergeCell ref="N12:N21"/>
    <mergeCell ref="O12:O21"/>
    <mergeCell ref="P12:P17"/>
    <mergeCell ref="R12:R21"/>
    <mergeCell ref="A11:A21"/>
    <mergeCell ref="B11:B21"/>
    <mergeCell ref="P18:P21"/>
    <mergeCell ref="Q18:Q21"/>
    <mergeCell ref="G12:G13"/>
    <mergeCell ref="H12:H13"/>
    <mergeCell ref="Q12:Q17"/>
    <mergeCell ref="D8:K8"/>
    <mergeCell ref="D7:K7"/>
    <mergeCell ref="A2:C2"/>
    <mergeCell ref="A3:C3"/>
    <mergeCell ref="A4:C4"/>
    <mergeCell ref="A7:C7"/>
    <mergeCell ref="A8:C8"/>
    <mergeCell ref="A5:C5"/>
    <mergeCell ref="A6:C6"/>
    <mergeCell ref="D6:K6"/>
    <mergeCell ref="D5:K5"/>
    <mergeCell ref="D4:K4"/>
    <mergeCell ref="D3:K3"/>
    <mergeCell ref="D2:K2"/>
  </mergeCells>
  <conditionalFormatting sqref="B26">
    <cfRule type="cellIs" dxfId="1" priority="1" stopIfTrue="1" operator="equal">
      <formula>"(blank)"</formula>
    </cfRule>
  </conditionalFormatting>
  <conditionalFormatting sqref="B24">
    <cfRule type="cellIs" dxfId="0" priority="2" stopIfTrue="1" operator="equal">
      <formula>"(blank)"</formula>
    </cfRule>
  </conditionalFormatting>
  <pageMargins left="0.19685039370078741" right="0.19685039370078741" top="0.74803149606299213" bottom="0.74803149606299213" header="0.31496062992125984" footer="0.31496062992125984"/>
  <pageSetup paperSize="9" scale="6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6CCC9-48CE-491F-981A-6A895F820C17}">
  <dimension ref="B2:H75"/>
  <sheetViews>
    <sheetView workbookViewId="0"/>
  </sheetViews>
  <sheetFormatPr defaultRowHeight="24.95" customHeight="1" x14ac:dyDescent="0.25"/>
  <cols>
    <col min="2" max="2" width="10.7109375" customWidth="1"/>
    <col min="3" max="3" width="54.85546875" customWidth="1"/>
    <col min="4" max="5" width="10.7109375" customWidth="1"/>
    <col min="6" max="8" width="15.7109375" customWidth="1"/>
  </cols>
  <sheetData>
    <row r="2" spans="2:8" ht="24.95" customHeight="1" thickBot="1" x14ac:dyDescent="0.3"/>
    <row r="3" spans="2:8" ht="24.95" customHeight="1" x14ac:dyDescent="0.25">
      <c r="B3" s="89"/>
      <c r="C3" s="90" t="s">
        <v>183</v>
      </c>
      <c r="D3" s="90"/>
      <c r="E3" s="90"/>
      <c r="F3" s="90"/>
      <c r="G3" s="90"/>
      <c r="H3" s="91"/>
    </row>
    <row r="4" spans="2:8" ht="50.1" customHeight="1" thickBot="1" x14ac:dyDescent="0.3">
      <c r="B4" s="92"/>
      <c r="C4" s="93" t="s">
        <v>36</v>
      </c>
      <c r="D4" s="94" t="s">
        <v>24</v>
      </c>
      <c r="E4" s="94" t="s">
        <v>37</v>
      </c>
      <c r="F4" s="94" t="s">
        <v>153</v>
      </c>
      <c r="G4" s="94" t="s">
        <v>154</v>
      </c>
      <c r="H4" s="95" t="s">
        <v>155</v>
      </c>
    </row>
    <row r="5" spans="2:8" ht="24.95" customHeight="1" x14ac:dyDescent="0.25">
      <c r="B5" s="96">
        <v>1</v>
      </c>
      <c r="C5" s="97" t="s">
        <v>38</v>
      </c>
      <c r="D5" s="97"/>
      <c r="E5" s="97"/>
      <c r="F5" s="97"/>
      <c r="G5" s="97"/>
      <c r="H5" s="98"/>
    </row>
    <row r="6" spans="2:8" ht="24.95" customHeight="1" x14ac:dyDescent="0.25">
      <c r="B6" s="99">
        <v>1.1000000000000001</v>
      </c>
      <c r="C6" s="64" t="s">
        <v>39</v>
      </c>
      <c r="D6" s="60">
        <v>12</v>
      </c>
      <c r="E6" s="60" t="s">
        <v>40</v>
      </c>
      <c r="F6" s="63">
        <v>813450</v>
      </c>
      <c r="G6" s="63">
        <f>D6*F6</f>
        <v>9761400</v>
      </c>
      <c r="H6" s="100">
        <f>+G6/165</f>
        <v>59160</v>
      </c>
    </row>
    <row r="7" spans="2:8" ht="24.95" customHeight="1" x14ac:dyDescent="0.25">
      <c r="B7" s="99">
        <v>1.2</v>
      </c>
      <c r="C7" s="64" t="s">
        <v>41</v>
      </c>
      <c r="D7" s="65">
        <v>12</v>
      </c>
      <c r="E7" s="60" t="s">
        <v>40</v>
      </c>
      <c r="F7" s="66">
        <v>683100</v>
      </c>
      <c r="G7" s="63">
        <f t="shared" ref="G7:G11" si="0">D7*F7</f>
        <v>8197200</v>
      </c>
      <c r="H7" s="100">
        <f t="shared" ref="H7:H71" si="1">+G7/165</f>
        <v>49680</v>
      </c>
    </row>
    <row r="8" spans="2:8" ht="24.95" customHeight="1" x14ac:dyDescent="0.25">
      <c r="B8" s="101">
        <v>1.3</v>
      </c>
      <c r="C8" s="64" t="s">
        <v>42</v>
      </c>
      <c r="D8" s="65">
        <v>12</v>
      </c>
      <c r="E8" s="60" t="s">
        <v>40</v>
      </c>
      <c r="F8" s="66">
        <v>683100</v>
      </c>
      <c r="G8" s="63">
        <f t="shared" si="0"/>
        <v>8197200</v>
      </c>
      <c r="H8" s="100">
        <f t="shared" si="1"/>
        <v>49680</v>
      </c>
    </row>
    <row r="9" spans="2:8" ht="24.95" customHeight="1" x14ac:dyDescent="0.25">
      <c r="B9" s="101">
        <v>1.4</v>
      </c>
      <c r="C9" s="64" t="s">
        <v>43</v>
      </c>
      <c r="D9" s="65">
        <v>12</v>
      </c>
      <c r="E9" s="60" t="s">
        <v>40</v>
      </c>
      <c r="F9" s="66">
        <v>440550</v>
      </c>
      <c r="G9" s="63">
        <f t="shared" si="0"/>
        <v>5286600</v>
      </c>
      <c r="H9" s="100">
        <f t="shared" si="1"/>
        <v>32040</v>
      </c>
    </row>
    <row r="10" spans="2:8" ht="24.95" customHeight="1" x14ac:dyDescent="0.25">
      <c r="B10" s="101">
        <v>1.5</v>
      </c>
      <c r="C10" s="64" t="s">
        <v>44</v>
      </c>
      <c r="D10" s="65">
        <v>12</v>
      </c>
      <c r="E10" s="60" t="s">
        <v>40</v>
      </c>
      <c r="F10" s="66">
        <v>257400</v>
      </c>
      <c r="G10" s="63">
        <f t="shared" si="0"/>
        <v>3088800</v>
      </c>
      <c r="H10" s="100">
        <f t="shared" si="1"/>
        <v>18720</v>
      </c>
    </row>
    <row r="11" spans="2:8" ht="24.95" customHeight="1" x14ac:dyDescent="0.25">
      <c r="B11" s="101">
        <v>1.6</v>
      </c>
      <c r="C11" s="64" t="s">
        <v>45</v>
      </c>
      <c r="D11" s="65">
        <v>12</v>
      </c>
      <c r="E11" s="60" t="s">
        <v>40</v>
      </c>
      <c r="F11" s="66">
        <v>440550</v>
      </c>
      <c r="G11" s="63">
        <f t="shared" si="0"/>
        <v>5286600</v>
      </c>
      <c r="H11" s="100">
        <f t="shared" si="1"/>
        <v>32040</v>
      </c>
    </row>
    <row r="12" spans="2:8" ht="24.95" customHeight="1" x14ac:dyDescent="0.25">
      <c r="B12" s="101">
        <v>1.7</v>
      </c>
      <c r="C12" s="64" t="s">
        <v>46</v>
      </c>
      <c r="D12" s="65">
        <v>6</v>
      </c>
      <c r="E12" s="60" t="s">
        <v>40</v>
      </c>
      <c r="F12" s="66">
        <v>1320000</v>
      </c>
      <c r="G12" s="63">
        <f>F12*D12</f>
        <v>7920000</v>
      </c>
      <c r="H12" s="100">
        <f t="shared" si="1"/>
        <v>48000</v>
      </c>
    </row>
    <row r="13" spans="2:8" ht="24.95" customHeight="1" thickBot="1" x14ac:dyDescent="0.3">
      <c r="B13" s="102"/>
      <c r="C13" s="103" t="s">
        <v>47</v>
      </c>
      <c r="D13" s="104"/>
      <c r="E13" s="105"/>
      <c r="F13" s="106"/>
      <c r="G13" s="107">
        <f>SUM(G6:G12)</f>
        <v>47737800</v>
      </c>
      <c r="H13" s="108">
        <f t="shared" si="1"/>
        <v>289320</v>
      </c>
    </row>
    <row r="14" spans="2:8" ht="24.95" customHeight="1" x14ac:dyDescent="0.25">
      <c r="B14" s="109">
        <v>2</v>
      </c>
      <c r="C14" s="110" t="s">
        <v>142</v>
      </c>
      <c r="D14" s="111"/>
      <c r="E14" s="111"/>
      <c r="F14" s="112"/>
      <c r="G14" s="112"/>
      <c r="H14" s="113"/>
    </row>
    <row r="15" spans="2:8" ht="24.95" customHeight="1" x14ac:dyDescent="0.25">
      <c r="B15" s="101">
        <v>2.1</v>
      </c>
      <c r="C15" s="70" t="s">
        <v>143</v>
      </c>
      <c r="D15" s="65">
        <v>90</v>
      </c>
      <c r="E15" s="65" t="s">
        <v>48</v>
      </c>
      <c r="F15" s="66">
        <v>120000</v>
      </c>
      <c r="G15" s="66">
        <f>D15*F15</f>
        <v>10800000</v>
      </c>
      <c r="H15" s="100">
        <f t="shared" si="1"/>
        <v>65454.545454545456</v>
      </c>
    </row>
    <row r="16" spans="2:8" ht="24.95" customHeight="1" x14ac:dyDescent="0.25">
      <c r="B16" s="101"/>
      <c r="C16" s="69" t="s">
        <v>49</v>
      </c>
      <c r="D16" s="65"/>
      <c r="E16" s="65"/>
      <c r="F16" s="66"/>
      <c r="G16" s="66"/>
      <c r="H16" s="100"/>
    </row>
    <row r="17" spans="2:8" ht="24.95" customHeight="1" x14ac:dyDescent="0.25">
      <c r="B17" s="101">
        <v>2.2000000000000002</v>
      </c>
      <c r="C17" s="70" t="s">
        <v>144</v>
      </c>
      <c r="D17" s="65">
        <v>1</v>
      </c>
      <c r="E17" s="65" t="s">
        <v>50</v>
      </c>
      <c r="F17" s="66">
        <v>363000</v>
      </c>
      <c r="G17" s="66">
        <f>F17*D17</f>
        <v>363000</v>
      </c>
      <c r="H17" s="100">
        <f t="shared" si="1"/>
        <v>2200</v>
      </c>
    </row>
    <row r="18" spans="2:8" ht="24.95" customHeight="1" x14ac:dyDescent="0.25">
      <c r="B18" s="101">
        <v>2.2999999999999998</v>
      </c>
      <c r="C18" s="70" t="s">
        <v>51</v>
      </c>
      <c r="D18" s="65">
        <v>3</v>
      </c>
      <c r="E18" s="65" t="s">
        <v>52</v>
      </c>
      <c r="F18" s="66">
        <v>49500</v>
      </c>
      <c r="G18" s="66">
        <f>F18*D18</f>
        <v>148500</v>
      </c>
      <c r="H18" s="100">
        <f t="shared" si="1"/>
        <v>900</v>
      </c>
    </row>
    <row r="19" spans="2:8" ht="24.95" customHeight="1" x14ac:dyDescent="0.25">
      <c r="B19" s="101">
        <v>2.4</v>
      </c>
      <c r="C19" s="70" t="s">
        <v>53</v>
      </c>
      <c r="D19" s="65">
        <v>900</v>
      </c>
      <c r="E19" s="65" t="s">
        <v>48</v>
      </c>
      <c r="F19" s="66">
        <v>1000</v>
      </c>
      <c r="G19" s="66">
        <f t="shared" ref="G19" si="2">D19*F19</f>
        <v>900000</v>
      </c>
      <c r="H19" s="100">
        <f t="shared" si="1"/>
        <v>5454.545454545455</v>
      </c>
    </row>
    <row r="20" spans="2:8" ht="24.95" customHeight="1" x14ac:dyDescent="0.25">
      <c r="B20" s="101"/>
      <c r="C20" s="69" t="s">
        <v>147</v>
      </c>
      <c r="D20" s="65"/>
      <c r="E20" s="65"/>
      <c r="F20" s="66"/>
      <c r="G20" s="66"/>
      <c r="H20" s="114"/>
    </row>
    <row r="21" spans="2:8" ht="24.95" customHeight="1" x14ac:dyDescent="0.25">
      <c r="B21" s="101">
        <v>2.5</v>
      </c>
      <c r="C21" s="70" t="s">
        <v>148</v>
      </c>
      <c r="D21" s="71">
        <v>180</v>
      </c>
      <c r="E21" s="71" t="s">
        <v>48</v>
      </c>
      <c r="F21" s="72">
        <v>160000</v>
      </c>
      <c r="G21" s="66">
        <f>F21*D21</f>
        <v>28800000</v>
      </c>
      <c r="H21" s="100">
        <f t="shared" si="1"/>
        <v>174545.45454545456</v>
      </c>
    </row>
    <row r="22" spans="2:8" ht="24.95" customHeight="1" x14ac:dyDescent="0.25">
      <c r="B22" s="101"/>
      <c r="C22" s="73" t="s">
        <v>54</v>
      </c>
      <c r="D22" s="74"/>
      <c r="E22" s="74"/>
      <c r="F22" s="75"/>
      <c r="G22" s="66"/>
      <c r="H22" s="100"/>
    </row>
    <row r="23" spans="2:8" ht="24.95" customHeight="1" x14ac:dyDescent="0.25">
      <c r="B23" s="101">
        <v>2.6</v>
      </c>
      <c r="C23" s="70" t="s">
        <v>55</v>
      </c>
      <c r="D23" s="71">
        <v>8</v>
      </c>
      <c r="E23" s="71" t="s">
        <v>56</v>
      </c>
      <c r="F23" s="72">
        <v>495000</v>
      </c>
      <c r="G23" s="66">
        <f t="shared" ref="G23:G32" si="3">F23*D23</f>
        <v>3960000</v>
      </c>
      <c r="H23" s="100">
        <f t="shared" si="1"/>
        <v>24000</v>
      </c>
    </row>
    <row r="24" spans="2:8" ht="24.95" customHeight="1" x14ac:dyDescent="0.25">
      <c r="B24" s="101">
        <v>2.7</v>
      </c>
      <c r="C24" s="76" t="s">
        <v>57</v>
      </c>
      <c r="D24" s="71">
        <v>8</v>
      </c>
      <c r="E24" s="71" t="s">
        <v>58</v>
      </c>
      <c r="F24" s="72">
        <v>95000</v>
      </c>
      <c r="G24" s="66">
        <f t="shared" si="3"/>
        <v>760000</v>
      </c>
      <c r="H24" s="100">
        <f t="shared" si="1"/>
        <v>4606.060606060606</v>
      </c>
    </row>
    <row r="25" spans="2:8" ht="24.95" customHeight="1" x14ac:dyDescent="0.25">
      <c r="B25" s="101">
        <v>2.8</v>
      </c>
      <c r="C25" s="70" t="s">
        <v>59</v>
      </c>
      <c r="D25" s="65">
        <v>2</v>
      </c>
      <c r="E25" s="65" t="s">
        <v>58</v>
      </c>
      <c r="F25" s="66">
        <v>115000</v>
      </c>
      <c r="G25" s="66">
        <f t="shared" si="3"/>
        <v>230000</v>
      </c>
      <c r="H25" s="100">
        <f t="shared" si="1"/>
        <v>1393.939393939394</v>
      </c>
    </row>
    <row r="26" spans="2:8" ht="24.95" customHeight="1" x14ac:dyDescent="0.25">
      <c r="B26" s="101"/>
      <c r="C26" s="69" t="s">
        <v>60</v>
      </c>
      <c r="D26" s="71"/>
      <c r="E26" s="71"/>
      <c r="F26" s="72"/>
      <c r="G26" s="66"/>
      <c r="H26" s="100"/>
    </row>
    <row r="27" spans="2:8" ht="24.95" customHeight="1" x14ac:dyDescent="0.25">
      <c r="B27" s="101">
        <v>2.9</v>
      </c>
      <c r="C27" s="70" t="s">
        <v>144</v>
      </c>
      <c r="D27" s="65">
        <v>1</v>
      </c>
      <c r="E27" s="71" t="s">
        <v>50</v>
      </c>
      <c r="F27" s="72">
        <v>363000</v>
      </c>
      <c r="G27" s="66">
        <f t="shared" si="3"/>
        <v>363000</v>
      </c>
      <c r="H27" s="100">
        <f t="shared" si="1"/>
        <v>2200</v>
      </c>
    </row>
    <row r="28" spans="2:8" ht="24.95" customHeight="1" x14ac:dyDescent="0.25">
      <c r="B28" s="99" t="s">
        <v>61</v>
      </c>
      <c r="C28" s="70" t="s">
        <v>51</v>
      </c>
      <c r="D28" s="65">
        <v>6</v>
      </c>
      <c r="E28" s="65" t="s">
        <v>40</v>
      </c>
      <c r="F28" s="66">
        <v>49500</v>
      </c>
      <c r="G28" s="66">
        <f t="shared" si="3"/>
        <v>297000</v>
      </c>
      <c r="H28" s="100">
        <f t="shared" si="1"/>
        <v>1800</v>
      </c>
    </row>
    <row r="29" spans="2:8" ht="24.95" customHeight="1" x14ac:dyDescent="0.25">
      <c r="B29" s="99" t="s">
        <v>62</v>
      </c>
      <c r="C29" s="70" t="s">
        <v>63</v>
      </c>
      <c r="D29" s="65">
        <v>8</v>
      </c>
      <c r="E29" s="65" t="s">
        <v>64</v>
      </c>
      <c r="F29" s="66">
        <v>180000</v>
      </c>
      <c r="G29" s="66">
        <f t="shared" si="3"/>
        <v>1440000</v>
      </c>
      <c r="H29" s="100">
        <f t="shared" si="1"/>
        <v>8727.2727272727279</v>
      </c>
    </row>
    <row r="30" spans="2:8" ht="24.95" customHeight="1" x14ac:dyDescent="0.25">
      <c r="B30" s="99" t="s">
        <v>65</v>
      </c>
      <c r="C30" s="70" t="s">
        <v>66</v>
      </c>
      <c r="D30" s="65">
        <v>4320</v>
      </c>
      <c r="E30" s="65" t="s">
        <v>50</v>
      </c>
      <c r="F30" s="66">
        <v>2800</v>
      </c>
      <c r="G30" s="66">
        <f t="shared" si="3"/>
        <v>12096000</v>
      </c>
      <c r="H30" s="100">
        <f t="shared" si="1"/>
        <v>73309.090909090912</v>
      </c>
    </row>
    <row r="31" spans="2:8" ht="24.95" customHeight="1" x14ac:dyDescent="0.25">
      <c r="B31" s="99" t="s">
        <v>67</v>
      </c>
      <c r="C31" s="77" t="s">
        <v>68</v>
      </c>
      <c r="D31" s="78">
        <v>12</v>
      </c>
      <c r="E31" s="78" t="s">
        <v>69</v>
      </c>
      <c r="F31" s="79">
        <v>5000000</v>
      </c>
      <c r="G31" s="79">
        <f t="shared" si="3"/>
        <v>60000000</v>
      </c>
      <c r="H31" s="100">
        <f t="shared" si="1"/>
        <v>363636.36363636365</v>
      </c>
    </row>
    <row r="32" spans="2:8" ht="24.95" customHeight="1" x14ac:dyDescent="0.25">
      <c r="B32" s="99" t="s">
        <v>70</v>
      </c>
      <c r="C32" s="77" t="s">
        <v>71</v>
      </c>
      <c r="D32" s="65">
        <v>1</v>
      </c>
      <c r="E32" s="65" t="s">
        <v>69</v>
      </c>
      <c r="F32" s="66">
        <v>33000000</v>
      </c>
      <c r="G32" s="66">
        <f t="shared" si="3"/>
        <v>33000000</v>
      </c>
      <c r="H32" s="100">
        <f t="shared" si="1"/>
        <v>200000</v>
      </c>
    </row>
    <row r="33" spans="2:8" ht="24.95" customHeight="1" x14ac:dyDescent="0.25">
      <c r="B33" s="101"/>
      <c r="C33" s="80" t="s">
        <v>72</v>
      </c>
      <c r="D33" s="67"/>
      <c r="E33" s="67"/>
      <c r="F33" s="68"/>
      <c r="G33" s="68">
        <f>SUM(G15:G32)</f>
        <v>153157500</v>
      </c>
      <c r="H33" s="115">
        <f t="shared" si="1"/>
        <v>928227.27272727271</v>
      </c>
    </row>
    <row r="34" spans="2:8" ht="24.95" customHeight="1" x14ac:dyDescent="0.25">
      <c r="B34" s="101"/>
      <c r="C34" s="80" t="s">
        <v>145</v>
      </c>
      <c r="D34" s="65"/>
      <c r="E34" s="65"/>
      <c r="F34" s="66"/>
      <c r="G34" s="66"/>
      <c r="H34" s="114"/>
    </row>
    <row r="35" spans="2:8" ht="24.95" customHeight="1" x14ac:dyDescent="0.25">
      <c r="B35" s="101"/>
      <c r="C35" s="81" t="s">
        <v>146</v>
      </c>
      <c r="D35" s="65"/>
      <c r="E35" s="65"/>
      <c r="F35" s="66"/>
      <c r="G35" s="66"/>
      <c r="H35" s="100"/>
    </row>
    <row r="36" spans="2:8" ht="24.95" customHeight="1" x14ac:dyDescent="0.25">
      <c r="B36" s="99" t="s">
        <v>73</v>
      </c>
      <c r="C36" s="82" t="s">
        <v>74</v>
      </c>
      <c r="D36" s="65">
        <v>28</v>
      </c>
      <c r="E36" s="83" t="s">
        <v>75</v>
      </c>
      <c r="F36" s="66">
        <v>41000</v>
      </c>
      <c r="G36" s="66">
        <f>D36*F36</f>
        <v>1148000</v>
      </c>
      <c r="H36" s="100">
        <f t="shared" si="1"/>
        <v>6957.575757575758</v>
      </c>
    </row>
    <row r="37" spans="2:8" ht="24.95" customHeight="1" x14ac:dyDescent="0.25">
      <c r="B37" s="99" t="s">
        <v>76</v>
      </c>
      <c r="C37" s="70" t="s">
        <v>77</v>
      </c>
      <c r="D37" s="65">
        <v>28</v>
      </c>
      <c r="E37" s="83" t="s">
        <v>78</v>
      </c>
      <c r="F37" s="66">
        <v>48500</v>
      </c>
      <c r="G37" s="66">
        <f>D37*F37</f>
        <v>1358000</v>
      </c>
      <c r="H37" s="100">
        <f t="shared" si="1"/>
        <v>8230.30303030303</v>
      </c>
    </row>
    <row r="38" spans="2:8" ht="24.95" customHeight="1" x14ac:dyDescent="0.25">
      <c r="B38" s="99" t="s">
        <v>79</v>
      </c>
      <c r="C38" s="70" t="s">
        <v>80</v>
      </c>
      <c r="D38" s="65">
        <v>10</v>
      </c>
      <c r="E38" s="84" t="s">
        <v>48</v>
      </c>
      <c r="F38" s="66">
        <v>2000</v>
      </c>
      <c r="G38" s="66">
        <f t="shared" ref="G38" si="4">D38*F38</f>
        <v>20000</v>
      </c>
      <c r="H38" s="100">
        <f t="shared" si="1"/>
        <v>121.21212121212122</v>
      </c>
    </row>
    <row r="39" spans="2:8" ht="24.95" customHeight="1" x14ac:dyDescent="0.25">
      <c r="B39" s="99" t="s">
        <v>81</v>
      </c>
      <c r="C39" s="70" t="s">
        <v>82</v>
      </c>
      <c r="D39" s="65">
        <v>10</v>
      </c>
      <c r="E39" s="85" t="s">
        <v>48</v>
      </c>
      <c r="F39" s="66">
        <v>5000</v>
      </c>
      <c r="G39" s="66">
        <f>D39*F39</f>
        <v>50000</v>
      </c>
      <c r="H39" s="100">
        <f t="shared" si="1"/>
        <v>303.030303030303</v>
      </c>
    </row>
    <row r="40" spans="2:8" ht="24.95" customHeight="1" x14ac:dyDescent="0.25">
      <c r="B40" s="99" t="s">
        <v>83</v>
      </c>
      <c r="C40" s="82" t="s">
        <v>84</v>
      </c>
      <c r="D40" s="83">
        <v>100</v>
      </c>
      <c r="E40" s="83" t="s">
        <v>40</v>
      </c>
      <c r="F40" s="86">
        <v>30000</v>
      </c>
      <c r="G40" s="86">
        <f>D40*F40</f>
        <v>3000000</v>
      </c>
      <c r="H40" s="100">
        <f t="shared" si="1"/>
        <v>18181.81818181818</v>
      </c>
    </row>
    <row r="41" spans="2:8" ht="24.95" customHeight="1" x14ac:dyDescent="0.25">
      <c r="B41" s="99" t="s">
        <v>85</v>
      </c>
      <c r="C41" s="82" t="s">
        <v>86</v>
      </c>
      <c r="D41" s="60">
        <v>6</v>
      </c>
      <c r="E41" s="60" t="s">
        <v>87</v>
      </c>
      <c r="F41" s="87">
        <v>600000</v>
      </c>
      <c r="G41" s="66">
        <f>D41*F41</f>
        <v>3600000</v>
      </c>
      <c r="H41" s="100">
        <f t="shared" si="1"/>
        <v>21818.18181818182</v>
      </c>
    </row>
    <row r="42" spans="2:8" ht="24.95" customHeight="1" x14ac:dyDescent="0.25">
      <c r="B42" s="101"/>
      <c r="C42" s="80" t="s">
        <v>149</v>
      </c>
      <c r="D42" s="65"/>
      <c r="E42" s="65"/>
      <c r="F42" s="66"/>
      <c r="G42" s="66"/>
      <c r="H42" s="114"/>
    </row>
    <row r="43" spans="2:8" ht="24.95" customHeight="1" x14ac:dyDescent="0.25">
      <c r="B43" s="101"/>
      <c r="C43" s="81" t="s">
        <v>150</v>
      </c>
      <c r="D43" s="65"/>
      <c r="E43" s="65"/>
      <c r="F43" s="66"/>
      <c r="G43" s="66"/>
      <c r="H43" s="100"/>
    </row>
    <row r="44" spans="2:8" ht="24.95" customHeight="1" x14ac:dyDescent="0.25">
      <c r="B44" s="99" t="s">
        <v>88</v>
      </c>
      <c r="C44" s="82" t="s">
        <v>74</v>
      </c>
      <c r="D44" s="65">
        <v>192</v>
      </c>
      <c r="E44" s="83" t="s">
        <v>75</v>
      </c>
      <c r="F44" s="66">
        <v>41000</v>
      </c>
      <c r="G44" s="66">
        <f>D44*F44</f>
        <v>7872000</v>
      </c>
      <c r="H44" s="100">
        <f t="shared" si="1"/>
        <v>47709.090909090912</v>
      </c>
    </row>
    <row r="45" spans="2:8" ht="24.95" customHeight="1" x14ac:dyDescent="0.25">
      <c r="B45" s="99" t="s">
        <v>89</v>
      </c>
      <c r="C45" s="70" t="s">
        <v>77</v>
      </c>
      <c r="D45" s="65">
        <v>192</v>
      </c>
      <c r="E45" s="83" t="s">
        <v>78</v>
      </c>
      <c r="F45" s="66">
        <v>48500</v>
      </c>
      <c r="G45" s="66">
        <f>D45*F45</f>
        <v>9312000</v>
      </c>
      <c r="H45" s="100">
        <f t="shared" si="1"/>
        <v>56436.36363636364</v>
      </c>
    </row>
    <row r="46" spans="2:8" ht="24.95" customHeight="1" x14ac:dyDescent="0.25">
      <c r="B46" s="99" t="s">
        <v>90</v>
      </c>
      <c r="C46" s="70" t="s">
        <v>91</v>
      </c>
      <c r="D46" s="65">
        <v>4</v>
      </c>
      <c r="E46" s="83" t="s">
        <v>40</v>
      </c>
      <c r="F46" s="66">
        <v>60000</v>
      </c>
      <c r="G46" s="66">
        <f t="shared" ref="G46" si="5">D46*F46</f>
        <v>240000</v>
      </c>
      <c r="H46" s="100">
        <f t="shared" si="1"/>
        <v>1454.5454545454545</v>
      </c>
    </row>
    <row r="47" spans="2:8" ht="24.95" customHeight="1" x14ac:dyDescent="0.25">
      <c r="B47" s="99" t="s">
        <v>92</v>
      </c>
      <c r="C47" s="70" t="s">
        <v>93</v>
      </c>
      <c r="D47" s="65">
        <v>60</v>
      </c>
      <c r="E47" s="85" t="s">
        <v>48</v>
      </c>
      <c r="F47" s="66">
        <v>30000</v>
      </c>
      <c r="G47" s="66">
        <f>D47*F47</f>
        <v>1800000</v>
      </c>
      <c r="H47" s="100">
        <f t="shared" si="1"/>
        <v>10909.09090909091</v>
      </c>
    </row>
    <row r="48" spans="2:8" ht="24.95" customHeight="1" x14ac:dyDescent="0.25">
      <c r="B48" s="99" t="s">
        <v>94</v>
      </c>
      <c r="C48" s="82" t="s">
        <v>95</v>
      </c>
      <c r="D48" s="83">
        <v>60</v>
      </c>
      <c r="E48" s="83" t="s">
        <v>48</v>
      </c>
      <c r="F48" s="86">
        <v>10000</v>
      </c>
      <c r="G48" s="86">
        <f>D48*F48</f>
        <v>600000</v>
      </c>
      <c r="H48" s="100">
        <f t="shared" si="1"/>
        <v>3636.3636363636365</v>
      </c>
    </row>
    <row r="49" spans="2:8" ht="24.95" customHeight="1" x14ac:dyDescent="0.25">
      <c r="B49" s="99" t="s">
        <v>96</v>
      </c>
      <c r="C49" s="82" t="s">
        <v>86</v>
      </c>
      <c r="D49" s="60">
        <v>6</v>
      </c>
      <c r="E49" s="60" t="s">
        <v>87</v>
      </c>
      <c r="F49" s="63">
        <v>600000</v>
      </c>
      <c r="G49" s="66">
        <f>D49*F49</f>
        <v>3600000</v>
      </c>
      <c r="H49" s="100">
        <f t="shared" si="1"/>
        <v>21818.18181818182</v>
      </c>
    </row>
    <row r="50" spans="2:8" ht="24.95" customHeight="1" x14ac:dyDescent="0.25">
      <c r="B50" s="101"/>
      <c r="C50" s="81" t="s">
        <v>151</v>
      </c>
      <c r="D50" s="62"/>
      <c r="E50" s="60"/>
      <c r="F50" s="87"/>
      <c r="G50" s="66"/>
      <c r="H50" s="100"/>
    </row>
    <row r="51" spans="2:8" ht="24.95" customHeight="1" x14ac:dyDescent="0.25">
      <c r="B51" s="99" t="s">
        <v>99</v>
      </c>
      <c r="C51" s="88" t="s">
        <v>97</v>
      </c>
      <c r="D51" s="60">
        <v>1080</v>
      </c>
      <c r="E51" s="60" t="s">
        <v>98</v>
      </c>
      <c r="F51" s="87">
        <v>7800</v>
      </c>
      <c r="G51" s="66">
        <f>F51*D51</f>
        <v>8424000</v>
      </c>
      <c r="H51" s="100">
        <f t="shared" si="1"/>
        <v>51054.545454545456</v>
      </c>
    </row>
    <row r="52" spans="2:8" ht="24.95" customHeight="1" x14ac:dyDescent="0.25">
      <c r="B52" s="99" t="s">
        <v>101</v>
      </c>
      <c r="C52" s="82" t="s">
        <v>100</v>
      </c>
      <c r="D52" s="60">
        <v>1080</v>
      </c>
      <c r="E52" s="60" t="s">
        <v>98</v>
      </c>
      <c r="F52" s="87">
        <v>6950</v>
      </c>
      <c r="G52" s="66">
        <f>F52*D52</f>
        <v>7506000</v>
      </c>
      <c r="H52" s="100">
        <f t="shared" si="1"/>
        <v>45490.909090909088</v>
      </c>
    </row>
    <row r="53" spans="2:8" ht="24.95" customHeight="1" x14ac:dyDescent="0.25">
      <c r="B53" s="99" t="s">
        <v>152</v>
      </c>
      <c r="C53" s="82" t="s">
        <v>102</v>
      </c>
      <c r="D53" s="62">
        <f>30*15</f>
        <v>450</v>
      </c>
      <c r="E53" s="60" t="s">
        <v>48</v>
      </c>
      <c r="F53" s="87">
        <v>1000</v>
      </c>
      <c r="G53" s="66">
        <f>F53*D53</f>
        <v>450000</v>
      </c>
      <c r="H53" s="100">
        <f t="shared" si="1"/>
        <v>2727.2727272727275</v>
      </c>
    </row>
    <row r="54" spans="2:8" ht="24.95" customHeight="1" thickBot="1" x14ac:dyDescent="0.3">
      <c r="B54" s="102"/>
      <c r="C54" s="116" t="s">
        <v>103</v>
      </c>
      <c r="D54" s="105"/>
      <c r="E54" s="105"/>
      <c r="F54" s="107"/>
      <c r="G54" s="107">
        <f>SUM(G35:G53)</f>
        <v>48980000</v>
      </c>
      <c r="H54" s="108">
        <f t="shared" si="1"/>
        <v>296848.48484848486</v>
      </c>
    </row>
    <row r="55" spans="2:8" ht="24.95" customHeight="1" x14ac:dyDescent="0.25">
      <c r="B55" s="109" t="s">
        <v>104</v>
      </c>
      <c r="C55" s="110" t="s">
        <v>105</v>
      </c>
      <c r="D55" s="117"/>
      <c r="E55" s="117"/>
      <c r="F55" s="118"/>
      <c r="G55" s="118"/>
      <c r="H55" s="119"/>
    </row>
    <row r="56" spans="2:8" ht="24.95" customHeight="1" x14ac:dyDescent="0.25">
      <c r="B56" s="99" t="s">
        <v>106</v>
      </c>
      <c r="C56" s="70" t="s">
        <v>107</v>
      </c>
      <c r="D56" s="65">
        <v>5</v>
      </c>
      <c r="E56" s="83" t="s">
        <v>108</v>
      </c>
      <c r="F56" s="66">
        <v>75000</v>
      </c>
      <c r="G56" s="66">
        <f>D56*F56</f>
        <v>375000</v>
      </c>
      <c r="H56" s="100">
        <f t="shared" si="1"/>
        <v>2272.7272727272725</v>
      </c>
    </row>
    <row r="57" spans="2:8" ht="24.95" customHeight="1" x14ac:dyDescent="0.25">
      <c r="B57" s="99" t="s">
        <v>109</v>
      </c>
      <c r="C57" s="70" t="s">
        <v>110</v>
      </c>
      <c r="D57" s="65">
        <v>6</v>
      </c>
      <c r="E57" s="65" t="s">
        <v>87</v>
      </c>
      <c r="F57" s="66">
        <v>200000</v>
      </c>
      <c r="G57" s="66">
        <f>D57*F57</f>
        <v>1200000</v>
      </c>
      <c r="H57" s="100">
        <f t="shared" si="1"/>
        <v>7272.727272727273</v>
      </c>
    </row>
    <row r="58" spans="2:8" ht="24.95" customHeight="1" x14ac:dyDescent="0.25">
      <c r="B58" s="99" t="s">
        <v>111</v>
      </c>
      <c r="C58" s="70" t="s">
        <v>112</v>
      </c>
      <c r="D58" s="65">
        <v>180</v>
      </c>
      <c r="E58" s="65" t="s">
        <v>48</v>
      </c>
      <c r="F58" s="66">
        <v>8250</v>
      </c>
      <c r="G58" s="66">
        <f>F58*D58</f>
        <v>1485000</v>
      </c>
      <c r="H58" s="100">
        <f t="shared" si="1"/>
        <v>9000</v>
      </c>
    </row>
    <row r="59" spans="2:8" ht="24.95" customHeight="1" x14ac:dyDescent="0.25">
      <c r="B59" s="212" t="s">
        <v>173</v>
      </c>
      <c r="C59" s="213" t="s">
        <v>174</v>
      </c>
      <c r="D59" s="214">
        <v>1</v>
      </c>
      <c r="E59" s="214" t="s">
        <v>156</v>
      </c>
      <c r="F59" s="215">
        <v>412500</v>
      </c>
      <c r="G59" s="215">
        <f>+F59</f>
        <v>412500</v>
      </c>
      <c r="H59" s="100">
        <f t="shared" si="1"/>
        <v>2500</v>
      </c>
    </row>
    <row r="60" spans="2:8" ht="24.95" customHeight="1" thickBot="1" x14ac:dyDescent="0.3">
      <c r="B60" s="102"/>
      <c r="C60" s="120" t="s">
        <v>113</v>
      </c>
      <c r="D60" s="104"/>
      <c r="E60" s="104"/>
      <c r="F60" s="106"/>
      <c r="G60" s="106">
        <f>SUM(G56:G58)</f>
        <v>3060000</v>
      </c>
      <c r="H60" s="121">
        <f t="shared" si="1"/>
        <v>18545.454545454544</v>
      </c>
    </row>
    <row r="61" spans="2:8" ht="24.95" customHeight="1" x14ac:dyDescent="0.25">
      <c r="B61" s="109" t="s">
        <v>114</v>
      </c>
      <c r="C61" s="110" t="s">
        <v>115</v>
      </c>
      <c r="D61" s="117"/>
      <c r="E61" s="117"/>
      <c r="F61" s="118"/>
      <c r="G61" s="118"/>
      <c r="H61" s="119"/>
    </row>
    <row r="62" spans="2:8" ht="24.95" customHeight="1" x14ac:dyDescent="0.25">
      <c r="B62" s="99" t="s">
        <v>116</v>
      </c>
      <c r="C62" s="70" t="s">
        <v>117</v>
      </c>
      <c r="D62" s="65">
        <v>8</v>
      </c>
      <c r="E62" s="65" t="s">
        <v>118</v>
      </c>
      <c r="F62" s="66">
        <v>350000</v>
      </c>
      <c r="G62" s="66">
        <f>D62*F62</f>
        <v>2800000</v>
      </c>
      <c r="H62" s="100">
        <f t="shared" si="1"/>
        <v>16969.696969696968</v>
      </c>
    </row>
    <row r="63" spans="2:8" ht="24.95" customHeight="1" x14ac:dyDescent="0.25">
      <c r="B63" s="99" t="s">
        <v>119</v>
      </c>
      <c r="C63" s="70" t="s">
        <v>120</v>
      </c>
      <c r="D63" s="65">
        <v>2</v>
      </c>
      <c r="E63" s="65" t="s">
        <v>120</v>
      </c>
      <c r="F63" s="66">
        <v>250000</v>
      </c>
      <c r="G63" s="66">
        <f>D63*F63</f>
        <v>500000</v>
      </c>
      <c r="H63" s="100">
        <f t="shared" si="1"/>
        <v>3030.3030303030305</v>
      </c>
    </row>
    <row r="64" spans="2:8" ht="24.95" customHeight="1" x14ac:dyDescent="0.25">
      <c r="B64" s="99" t="s">
        <v>121</v>
      </c>
      <c r="C64" s="70" t="s">
        <v>122</v>
      </c>
      <c r="D64" s="65">
        <v>12</v>
      </c>
      <c r="E64" s="65" t="s">
        <v>40</v>
      </c>
      <c r="F64" s="66">
        <v>100000</v>
      </c>
      <c r="G64" s="66">
        <f>F64*D64</f>
        <v>1200000</v>
      </c>
      <c r="H64" s="100">
        <f t="shared" si="1"/>
        <v>7272.727272727273</v>
      </c>
    </row>
    <row r="65" spans="2:8" ht="24.95" customHeight="1" thickBot="1" x14ac:dyDescent="0.3">
      <c r="B65" s="102"/>
      <c r="C65" s="120" t="s">
        <v>123</v>
      </c>
      <c r="D65" s="104"/>
      <c r="E65" s="104"/>
      <c r="F65" s="106"/>
      <c r="G65" s="106">
        <f>SUM(G62:G64)</f>
        <v>4500000</v>
      </c>
      <c r="H65" s="121">
        <f t="shared" si="1"/>
        <v>27272.727272727272</v>
      </c>
    </row>
    <row r="66" spans="2:8" ht="24.95" customHeight="1" x14ac:dyDescent="0.25">
      <c r="B66" s="109" t="s">
        <v>124</v>
      </c>
      <c r="C66" s="110" t="s">
        <v>125</v>
      </c>
      <c r="D66" s="117"/>
      <c r="E66" s="117"/>
      <c r="F66" s="118"/>
      <c r="G66" s="118"/>
      <c r="H66" s="119"/>
    </row>
    <row r="67" spans="2:8" ht="24.95" customHeight="1" x14ac:dyDescent="0.25">
      <c r="B67" s="99" t="s">
        <v>126</v>
      </c>
      <c r="C67" s="70" t="s">
        <v>127</v>
      </c>
      <c r="D67" s="65">
        <v>12</v>
      </c>
      <c r="E67" s="65" t="s">
        <v>40</v>
      </c>
      <c r="F67" s="66">
        <v>200000</v>
      </c>
      <c r="G67" s="66">
        <f>D67*F67</f>
        <v>2400000</v>
      </c>
      <c r="H67" s="100">
        <f t="shared" si="1"/>
        <v>14545.454545454546</v>
      </c>
    </row>
    <row r="68" spans="2:8" ht="24.95" customHeight="1" x14ac:dyDescent="0.25">
      <c r="B68" s="99" t="s">
        <v>128</v>
      </c>
      <c r="C68" s="70" t="s">
        <v>129</v>
      </c>
      <c r="D68" s="65">
        <v>12</v>
      </c>
      <c r="E68" s="65" t="s">
        <v>40</v>
      </c>
      <c r="F68" s="66">
        <v>90000</v>
      </c>
      <c r="G68" s="66">
        <f>F68*D68</f>
        <v>1080000</v>
      </c>
      <c r="H68" s="100">
        <f t="shared" si="1"/>
        <v>6545.454545454545</v>
      </c>
    </row>
    <row r="69" spans="2:8" ht="24.95" customHeight="1" x14ac:dyDescent="0.25">
      <c r="B69" s="99" t="s">
        <v>130</v>
      </c>
      <c r="C69" s="70" t="s">
        <v>131</v>
      </c>
      <c r="D69" s="65">
        <v>12</v>
      </c>
      <c r="E69" s="65" t="s">
        <v>52</v>
      </c>
      <c r="F69" s="66">
        <v>120000</v>
      </c>
      <c r="G69" s="66">
        <f t="shared" ref="G69:G70" si="6">D69*F69</f>
        <v>1440000</v>
      </c>
      <c r="H69" s="100">
        <f t="shared" si="1"/>
        <v>8727.2727272727279</v>
      </c>
    </row>
    <row r="70" spans="2:8" ht="24.95" customHeight="1" x14ac:dyDescent="0.25">
      <c r="B70" s="99" t="s">
        <v>132</v>
      </c>
      <c r="C70" s="82" t="s">
        <v>133</v>
      </c>
      <c r="D70" s="60">
        <v>12</v>
      </c>
      <c r="E70" s="60" t="s">
        <v>40</v>
      </c>
      <c r="F70" s="63">
        <v>240000</v>
      </c>
      <c r="G70" s="66">
        <f t="shared" si="6"/>
        <v>2880000</v>
      </c>
      <c r="H70" s="100">
        <f t="shared" si="1"/>
        <v>17454.545454545456</v>
      </c>
    </row>
    <row r="71" spans="2:8" ht="24.95" customHeight="1" x14ac:dyDescent="0.25">
      <c r="B71" s="99" t="s">
        <v>134</v>
      </c>
      <c r="C71" s="82" t="s">
        <v>135</v>
      </c>
      <c r="D71" s="60">
        <v>1</v>
      </c>
      <c r="E71" s="60" t="s">
        <v>136</v>
      </c>
      <c r="F71" s="63">
        <v>660000</v>
      </c>
      <c r="G71" s="66">
        <f>F71*D71</f>
        <v>660000</v>
      </c>
      <c r="H71" s="100">
        <f t="shared" si="1"/>
        <v>4000</v>
      </c>
    </row>
    <row r="72" spans="2:8" ht="24.95" customHeight="1" x14ac:dyDescent="0.25">
      <c r="B72" s="101"/>
      <c r="C72" s="80" t="s">
        <v>137</v>
      </c>
      <c r="D72" s="67"/>
      <c r="E72" s="67"/>
      <c r="F72" s="68"/>
      <c r="G72" s="68">
        <f>SUM(G67:G71)</f>
        <v>8460000</v>
      </c>
      <c r="H72" s="115">
        <f t="shared" ref="H72:H75" si="7">+G72/165</f>
        <v>51272.727272727272</v>
      </c>
    </row>
    <row r="73" spans="2:8" ht="24.95" customHeight="1" thickBot="1" x14ac:dyDescent="0.3">
      <c r="B73" s="122"/>
      <c r="C73" s="120" t="s">
        <v>138</v>
      </c>
      <c r="D73" s="104"/>
      <c r="E73" s="104"/>
      <c r="F73" s="106"/>
      <c r="G73" s="107">
        <f>G72+G60+G54+G33+G13+G65</f>
        <v>265895300</v>
      </c>
      <c r="H73" s="108">
        <f t="shared" si="7"/>
        <v>1611486.6666666667</v>
      </c>
    </row>
    <row r="74" spans="2:8" ht="24.95" customHeight="1" thickBot="1" x14ac:dyDescent="0.3">
      <c r="B74" s="123" t="s">
        <v>139</v>
      </c>
      <c r="C74" s="124" t="s">
        <v>140</v>
      </c>
      <c r="D74" s="125">
        <v>1</v>
      </c>
      <c r="E74" s="126" t="s">
        <v>156</v>
      </c>
      <c r="F74" s="127"/>
      <c r="G74" s="127">
        <f>+G73*7%</f>
        <v>18612671</v>
      </c>
      <c r="H74" s="128">
        <f>+H73*7%</f>
        <v>112804.06666666668</v>
      </c>
    </row>
    <row r="75" spans="2:8" ht="24.95" customHeight="1" thickBot="1" x14ac:dyDescent="0.3">
      <c r="B75" s="129"/>
      <c r="C75" s="130" t="s">
        <v>141</v>
      </c>
      <c r="D75" s="131"/>
      <c r="E75" s="131"/>
      <c r="F75" s="132"/>
      <c r="G75" s="133">
        <f>G73+G74</f>
        <v>284507971</v>
      </c>
      <c r="H75" s="134">
        <f t="shared" si="7"/>
        <v>1724290.7333333334</v>
      </c>
    </row>
  </sheetData>
  <conditionalFormatting sqref="C20">
    <cfRule type="cellIs" dxfId="3" priority="1" stopIfTrue="1" operator="equal">
      <formula>"(blank)"</formula>
    </cfRule>
  </conditionalFormatting>
  <conditionalFormatting sqref="C21 C14:C19 C23:C30 C33:C40 C42:C48 C55:C71">
    <cfRule type="cellIs" dxfId="2" priority="2" stopIfTrue="1" operator="equal">
      <formula>"(blank)"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71B4A1B1787740A9B726CBA236B5AD" ma:contentTypeVersion="11" ma:contentTypeDescription="Create a new document." ma:contentTypeScope="" ma:versionID="dbb8f6e5f14375b08ab2c22c41f1654f">
  <xsd:schema xmlns:xsd="http://www.w3.org/2001/XMLSchema" xmlns:xs="http://www.w3.org/2001/XMLSchema" xmlns:p="http://schemas.microsoft.com/office/2006/metadata/properties" xmlns:ns2="de1f7ff9-57cb-40b3-9cbe-b028e9593372" xmlns:ns3="d3475d6a-c5ef-4a9c-82e6-6dfb7801e677" targetNamespace="http://schemas.microsoft.com/office/2006/metadata/properties" ma:root="true" ma:fieldsID="1a742b4e32b140148f049dd301038134" ns2:_="" ns3:_="">
    <xsd:import namespace="de1f7ff9-57cb-40b3-9cbe-b028e9593372"/>
    <xsd:import namespace="d3475d6a-c5ef-4a9c-82e6-6dfb7801e6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1f7ff9-57cb-40b3-9cbe-b028e95933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75d6a-c5ef-4a9c-82e6-6dfb7801e6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A6780F-35D8-4ADC-B5C9-0C79C226805E}"/>
</file>

<file path=customXml/itemProps2.xml><?xml version="1.0" encoding="utf-8"?>
<ds:datastoreItem xmlns:ds="http://schemas.openxmlformats.org/officeDocument/2006/customXml" ds:itemID="{273B0494-E014-4E57-98B9-ED1F6DC50CE4}"/>
</file>

<file path=customXml/itemProps3.xml><?xml version="1.0" encoding="utf-8"?>
<ds:datastoreItem xmlns:ds="http://schemas.openxmlformats.org/officeDocument/2006/customXml" ds:itemID="{B37A4F23-95D5-4F69-AD2D-B283985318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APPROVISIONNENTS</vt:lpstr>
      <vt:lpstr>SERVICES</vt:lpstr>
      <vt:lpstr>TRAVAUX</vt:lpstr>
      <vt:lpstr>Consolidé</vt:lpstr>
      <vt:lpstr>Budget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2020-09-16T07:19:28Z</dcterms:created>
  <dcterms:modified xsi:type="dcterms:W3CDTF">2021-03-13T16:44:43Z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0x0101007E71B4A1B1787740A9B726CBA236B5AD</vt:lpwstr>
  </property>
</Properties>
</file>