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15"/>
  <workbookPr filterPrivacy="1"/>
  <xr:revisionPtr revIDLastSave="7" documentId="8_{976430E6-1284-47C2-9DC3-AB375A00BCAE}" xr6:coauthVersionLast="47" xr6:coauthVersionMax="47" xr10:uidLastSave="{03E4EB50-DF76-4AAE-9E51-249969D46C3D}"/>
  <bookViews>
    <workbookView xWindow="-120" yWindow="-120" windowWidth="29040" windowHeight="15990" xr2:uid="{00000000-000D-0000-FFFF-FFFF00000000}"/>
  </bookViews>
  <sheets>
    <sheet name="SUPPLY" sheetId="1" r:id="rId1"/>
    <sheet name="SERVICES" sheetId="2" r:id="rId2"/>
    <sheet name="WORKS" sheetId="3" r:id="rId3"/>
    <sheet name="Consolidated" sheetId="4" r:id="rId4"/>
    <sheet name="Budget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4" l="1"/>
  <c r="F71" i="4" l="1"/>
  <c r="F69" i="4"/>
  <c r="F67" i="4"/>
  <c r="F63" i="4"/>
  <c r="F61" i="4"/>
  <c r="F59" i="4"/>
  <c r="F57" i="4"/>
  <c r="F55" i="4"/>
  <c r="F52" i="4"/>
  <c r="F49" i="4"/>
  <c r="F53" i="4" s="1"/>
  <c r="F44" i="4"/>
  <c r="F42" i="4"/>
  <c r="F39" i="4"/>
  <c r="F37" i="4"/>
  <c r="F35" i="4"/>
  <c r="F30" i="4"/>
  <c r="J27" i="4"/>
  <c r="F72" i="4" l="1"/>
  <c r="F45" i="4"/>
  <c r="F64" i="4"/>
  <c r="E26" i="3"/>
  <c r="E24" i="3"/>
  <c r="F73" i="4" l="1"/>
  <c r="E31" i="2"/>
  <c r="E33" i="2" l="1"/>
  <c r="G59" i="5"/>
  <c r="H59" i="5" s="1"/>
  <c r="I27" i="1"/>
  <c r="E28" i="3"/>
  <c r="E29" i="3" s="1"/>
  <c r="E39" i="2"/>
  <c r="E37" i="2"/>
  <c r="E35" i="2"/>
  <c r="E28" i="2"/>
  <c r="E25" i="2"/>
  <c r="E44" i="1"/>
  <c r="E42" i="1"/>
  <c r="E39" i="1"/>
  <c r="E37" i="1"/>
  <c r="E35" i="1"/>
  <c r="E30" i="1"/>
  <c r="E27" i="1"/>
  <c r="H37" i="5"/>
  <c r="H62" i="5"/>
  <c r="H69" i="5"/>
  <c r="H70" i="5"/>
  <c r="G71" i="5"/>
  <c r="H71" i="5" s="1"/>
  <c r="G70" i="5"/>
  <c r="G69" i="5"/>
  <c r="G68" i="5"/>
  <c r="H68" i="5" s="1"/>
  <c r="G67" i="5"/>
  <c r="G72" i="5" s="1"/>
  <c r="H72" i="5" s="1"/>
  <c r="G64" i="5"/>
  <c r="H64" i="5" s="1"/>
  <c r="G63" i="5"/>
  <c r="H63" i="5" s="1"/>
  <c r="G62" i="5"/>
  <c r="G58" i="5"/>
  <c r="H58" i="5" s="1"/>
  <c r="G57" i="5"/>
  <c r="H57" i="5" s="1"/>
  <c r="G56" i="5"/>
  <c r="H56" i="5" s="1"/>
  <c r="D53" i="5"/>
  <c r="G53" i="5" s="1"/>
  <c r="H53" i="5" s="1"/>
  <c r="G52" i="5"/>
  <c r="H52" i="5" s="1"/>
  <c r="G51" i="5"/>
  <c r="H51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1" i="5"/>
  <c r="H41" i="5" s="1"/>
  <c r="G40" i="5"/>
  <c r="H40" i="5" s="1"/>
  <c r="G39" i="5"/>
  <c r="H39" i="5" s="1"/>
  <c r="G38" i="5"/>
  <c r="H38" i="5" s="1"/>
  <c r="G37" i="5"/>
  <c r="G36" i="5"/>
  <c r="H36" i="5" s="1"/>
  <c r="G32" i="5"/>
  <c r="H32" i="5" s="1"/>
  <c r="G31" i="5"/>
  <c r="H31" i="5" s="1"/>
  <c r="G30" i="5"/>
  <c r="H30" i="5" s="1"/>
  <c r="G29" i="5"/>
  <c r="H29" i="5" s="1"/>
  <c r="G27" i="5"/>
  <c r="H27" i="5" s="1"/>
  <c r="G25" i="5"/>
  <c r="H25" i="5" s="1"/>
  <c r="G24" i="5"/>
  <c r="H24" i="5" s="1"/>
  <c r="G23" i="5"/>
  <c r="H23" i="5" s="1"/>
  <c r="G21" i="5"/>
  <c r="H21" i="5" s="1"/>
  <c r="G19" i="5"/>
  <c r="H19" i="5" s="1"/>
  <c r="G28" i="5"/>
  <c r="H28" i="5" s="1"/>
  <c r="G17" i="5"/>
  <c r="H17" i="5" s="1"/>
  <c r="G15" i="5"/>
  <c r="H15" i="5" s="1"/>
  <c r="G12" i="5"/>
  <c r="H12" i="5" s="1"/>
  <c r="G10" i="5"/>
  <c r="H10" i="5" s="1"/>
  <c r="G11" i="5"/>
  <c r="H11" i="5" s="1"/>
  <c r="G8" i="5"/>
  <c r="H8" i="5" s="1"/>
  <c r="G7" i="5"/>
  <c r="H7" i="5" s="1"/>
  <c r="G6" i="5"/>
  <c r="H6" i="5" s="1"/>
  <c r="G60" i="5" l="1"/>
  <c r="H60" i="5" s="1"/>
  <c r="H67" i="5"/>
  <c r="E45" i="1"/>
  <c r="E29" i="2"/>
  <c r="E40" i="2" s="1"/>
  <c r="G54" i="5"/>
  <c r="H54" i="5" s="1"/>
  <c r="G9" i="5"/>
  <c r="H9" i="5" s="1"/>
  <c r="G65" i="5"/>
  <c r="H65" i="5" s="1"/>
  <c r="G18" i="5"/>
  <c r="H18" i="5" s="1"/>
  <c r="G33" i="5" l="1"/>
  <c r="H33" i="5" s="1"/>
  <c r="G13" i="5"/>
  <c r="H13" i="5" s="1"/>
  <c r="E8" i="4"/>
  <c r="E7" i="4"/>
  <c r="E6" i="4"/>
  <c r="E5" i="4"/>
  <c r="E4" i="4"/>
  <c r="E3" i="4"/>
  <c r="E2" i="4"/>
  <c r="G73" i="5" l="1"/>
  <c r="D3" i="3"/>
  <c r="D4" i="3"/>
  <c r="D5" i="3"/>
  <c r="D6" i="3"/>
  <c r="D7" i="3"/>
  <c r="D8" i="3"/>
  <c r="D2" i="3"/>
  <c r="D3" i="2"/>
  <c r="D4" i="2"/>
  <c r="D5" i="2"/>
  <c r="D6" i="2"/>
  <c r="D7" i="2"/>
  <c r="D8" i="2"/>
  <c r="D2" i="2"/>
  <c r="H73" i="5" l="1"/>
  <c r="H74" i="5" s="1"/>
  <c r="G74" i="5"/>
  <c r="G75" i="5" s="1"/>
  <c r="H75" i="5" s="1"/>
</calcChain>
</file>

<file path=xl/sharedStrings.xml><?xml version="1.0" encoding="utf-8"?>
<sst xmlns="http://schemas.openxmlformats.org/spreadsheetml/2006/main" count="601" uniqueCount="286">
  <si>
    <t>PROCUREMENT PLAN</t>
  </si>
  <si>
    <t xml:space="preserve">Project title: </t>
  </si>
  <si>
    <t>NCA WASH Project</t>
  </si>
  <si>
    <t>Project PID:</t>
  </si>
  <si>
    <t>Donor:</t>
  </si>
  <si>
    <t>International Funding Agency</t>
  </si>
  <si>
    <t>Project timeframe:</t>
  </si>
  <si>
    <t>01 January 20XX to 31 December 20XX</t>
  </si>
  <si>
    <t xml:space="preserve">Preparation date: </t>
  </si>
  <si>
    <t>15 December 20XX</t>
  </si>
  <si>
    <t>Revision date &amp; version no.</t>
  </si>
  <si>
    <t>v1</t>
  </si>
  <si>
    <t xml:space="preserve">Derogations: </t>
  </si>
  <si>
    <t>See notes</t>
  </si>
  <si>
    <t>Procurement Plan for Supply, Service and Works</t>
  </si>
  <si>
    <t>Budget line number</t>
  </si>
  <si>
    <t xml:space="preserve">Description of
lots and items
</t>
  </si>
  <si>
    <t>Quantity</t>
  </si>
  <si>
    <t>Note Number</t>
  </si>
  <si>
    <t xml:space="preserve">Estimated cost including  VAT and taxes
EUR
</t>
  </si>
  <si>
    <t>Procurement procedure</t>
  </si>
  <si>
    <t>Date needed at project site + start date</t>
  </si>
  <si>
    <t>A</t>
  </si>
  <si>
    <t>B</t>
  </si>
  <si>
    <t>C</t>
  </si>
  <si>
    <t>D</t>
  </si>
  <si>
    <t>E</t>
  </si>
  <si>
    <t>(A+B)</t>
  </si>
  <si>
    <t>(D-C)</t>
  </si>
  <si>
    <t>Time to carry out the procurement procedure (incl time for import/export permits and registration)</t>
  </si>
  <si>
    <t>Delivery time by the supplier + transit time + custom clearance + local haulage</t>
  </si>
  <si>
    <t>Total delivery time</t>
  </si>
  <si>
    <t>Goods required by</t>
  </si>
  <si>
    <t xml:space="preserve">Procure-ment start date </t>
  </si>
  <si>
    <t>(Note: remember to adjust activity plan)</t>
  </si>
  <si>
    <t>Days</t>
  </si>
  <si>
    <t>Date</t>
  </si>
  <si>
    <t>SUPPLY</t>
  </si>
  <si>
    <t>2.2</t>
  </si>
  <si>
    <t>DelAgua Kit Site 1</t>
  </si>
  <si>
    <t>2.3</t>
  </si>
  <si>
    <t>Consumables for water treatment and monitoring 3 month</t>
  </si>
  <si>
    <t>2.9</t>
  </si>
  <si>
    <t>DelAgua Kit Site 2</t>
  </si>
  <si>
    <t>2.10</t>
  </si>
  <si>
    <t>Consumables for water treatment and monitoring 6 month</t>
  </si>
  <si>
    <t>Total value lot 1</t>
  </si>
  <si>
    <t>Simple</t>
  </si>
  <si>
    <t>01 May xx</t>
  </si>
  <si>
    <t>26 Mar xx</t>
  </si>
  <si>
    <t>2.6</t>
  </si>
  <si>
    <t>15,000 ltr tank</t>
  </si>
  <si>
    <t>2.12</t>
  </si>
  <si>
    <t>Jerry cans</t>
  </si>
  <si>
    <t>Total value lot 2</t>
  </si>
  <si>
    <t>Negotiated</t>
  </si>
  <si>
    <t>30 Jun xx</t>
  </si>
  <si>
    <t>19 Apr xx</t>
  </si>
  <si>
    <t>2.15</t>
  </si>
  <si>
    <t>Latrine materials Site 1</t>
  </si>
  <si>
    <t>2.16</t>
  </si>
  <si>
    <t>Shower materials Site 1</t>
  </si>
  <si>
    <t>2.21</t>
  </si>
  <si>
    <t>Latrine materials Site 2</t>
  </si>
  <si>
    <t>2.22</t>
  </si>
  <si>
    <t>Shower materials Site 2</t>
  </si>
  <si>
    <t>Total value lot 3</t>
  </si>
  <si>
    <t>18 Mar xx</t>
  </si>
  <si>
    <t>2.13</t>
  </si>
  <si>
    <t>Evaluation, supply &amp; installation of solar pumping system</t>
  </si>
  <si>
    <t>Total value lot 4</t>
  </si>
  <si>
    <t>International Open</t>
  </si>
  <si>
    <t>30 Sep xx</t>
  </si>
  <si>
    <t>17 Jun xx</t>
  </si>
  <si>
    <t>2.27</t>
  </si>
  <si>
    <t>Hygiene kits</t>
  </si>
  <si>
    <t>Total value lot 5</t>
  </si>
  <si>
    <t>4.1</t>
  </si>
  <si>
    <t>Computers</t>
  </si>
  <si>
    <t>4.2</t>
  </si>
  <si>
    <t>Printers</t>
  </si>
  <si>
    <t>Total value lot 6</t>
  </si>
  <si>
    <t>14 Apr xx</t>
  </si>
  <si>
    <t>06 Mar xx</t>
  </si>
  <si>
    <t>4.3</t>
  </si>
  <si>
    <t>Office supplies</t>
  </si>
  <si>
    <t>Total value lot 7</t>
  </si>
  <si>
    <t>15 Jan xx</t>
  </si>
  <si>
    <t>05 Jan xx</t>
  </si>
  <si>
    <t>TOTAL PROCUREMENT PLAN SUPPLY CONTRACTS VALUE</t>
  </si>
  <si>
    <t>Note 1: Derogation to procure kits and consumables from sole supplier due to compatibility and training</t>
  </si>
  <si>
    <t>Note 2: All items to be procured in bulk and stored in warehouse</t>
  </si>
  <si>
    <t>SERVICES</t>
  </si>
  <si>
    <t>Water trucking in Site 1</t>
  </si>
  <si>
    <t>Water trucking in Site 2</t>
  </si>
  <si>
    <t>Lot 8 Sub lot A subtotal</t>
  </si>
  <si>
    <t>2.20</t>
  </si>
  <si>
    <t>Desludging and toilet maintenance Site 1</t>
  </si>
  <si>
    <t>2.26</t>
  </si>
  <si>
    <t>Desludging and toilet maintenance Site 2</t>
  </si>
  <si>
    <t>Lot 8 Sub lot B subtotal</t>
  </si>
  <si>
    <t>Total value lot 8</t>
  </si>
  <si>
    <t>Local Open</t>
  </si>
  <si>
    <t>on going</t>
  </si>
  <si>
    <t>28 Feb xx</t>
  </si>
  <si>
    <t>17 Jan xx</t>
  </si>
  <si>
    <t>3.2</t>
  </si>
  <si>
    <t>Accommodation</t>
  </si>
  <si>
    <t>Total value lot 9</t>
  </si>
  <si>
    <t>10 Jan xx</t>
  </si>
  <si>
    <t>01 Jan xx</t>
  </si>
  <si>
    <t>3.4</t>
  </si>
  <si>
    <t>Monitoring and Evaluation Consultant</t>
  </si>
  <si>
    <t>Total value Lot 10</t>
  </si>
  <si>
    <t>31 Dec xx</t>
  </si>
  <si>
    <t>26 Nov xx</t>
  </si>
  <si>
    <t>3.1</t>
  </si>
  <si>
    <t>Domestic Air Tickets</t>
  </si>
  <si>
    <t>Total value lot 11</t>
  </si>
  <si>
    <t>01 Feb xx</t>
  </si>
  <si>
    <t>24 Jan xx</t>
  </si>
  <si>
    <t>5.3</t>
  </si>
  <si>
    <t>Communication (telephone, internet)</t>
  </si>
  <si>
    <t>Total value lot 12</t>
  </si>
  <si>
    <t>15 Feb xx</t>
  </si>
  <si>
    <t>11 Jan xx</t>
  </si>
  <si>
    <t>5.4</t>
  </si>
  <si>
    <t>Security for office and warehouse</t>
  </si>
  <si>
    <t>Total value lot 13</t>
  </si>
  <si>
    <t>TOTAL PROCUREMENT PLAN SERVICE CONTRACTS VALUE</t>
  </si>
  <si>
    <t>Note 3: Framework contracts</t>
  </si>
  <si>
    <t>Note 4: Service provider must provide both mobile telephone and internet services</t>
  </si>
  <si>
    <t>WORKS</t>
  </si>
  <si>
    <t>2.7</t>
  </si>
  <si>
    <t>Construction on tap stands</t>
  </si>
  <si>
    <t>Total value lot 14</t>
  </si>
  <si>
    <t>02 Jun xx</t>
  </si>
  <si>
    <t>2.8</t>
  </si>
  <si>
    <t xml:space="preserve">Distribution system instlallation
</t>
  </si>
  <si>
    <t>Total value lot 15</t>
  </si>
  <si>
    <t>2.14</t>
  </si>
  <si>
    <t>Extend distribution network</t>
  </si>
  <si>
    <t>Total value lot 16</t>
  </si>
  <si>
    <t>01 Jun xx</t>
  </si>
  <si>
    <t>25 Feb xx</t>
  </si>
  <si>
    <t>TOTAL PROCUREMENT PLAN WORKS CONTRACTS VALUE</t>
  </si>
  <si>
    <t>Note 5: Refer to site plans and Bill of Quantities for details</t>
  </si>
  <si>
    <t>This section can be deleted if Procurement Tracker is updated</t>
  </si>
  <si>
    <t>Lot Number</t>
  </si>
  <si>
    <t xml:space="preserve">Actual Procurement </t>
  </si>
  <si>
    <t>PR File Reference in procurment tracker</t>
  </si>
  <si>
    <t>Actual procurement procedure</t>
  </si>
  <si>
    <t>Contractor selected</t>
  </si>
  <si>
    <t>Actual Quantity</t>
  </si>
  <si>
    <r>
      <t>Contract value incl</t>
    </r>
    <r>
      <rPr>
        <b/>
        <u/>
        <sz val="8"/>
        <rFont val="Arial"/>
        <family val="2"/>
      </rPr>
      <t>.</t>
    </r>
    <r>
      <rPr>
        <b/>
        <sz val="8"/>
        <rFont val="Arial"/>
        <family val="2"/>
      </rPr>
      <t xml:space="preserve"> VAT and taxes</t>
    </r>
  </si>
  <si>
    <r>
      <t>Contract value in</t>
    </r>
    <r>
      <rPr>
        <b/>
        <u/>
        <sz val="8"/>
        <rFont val="Arial"/>
        <family val="2"/>
      </rPr>
      <t>cl.</t>
    </r>
    <r>
      <rPr>
        <b/>
        <sz val="8"/>
        <rFont val="Arial"/>
        <family val="2"/>
      </rPr>
      <t xml:space="preserve"> VAT and taxes</t>
    </r>
  </si>
  <si>
    <t>Voucher/
Transaction 
no.</t>
  </si>
  <si>
    <t>&lt;Insert local currency&gt;</t>
  </si>
  <si>
    <t>EUR</t>
  </si>
  <si>
    <t>Lot 1</t>
  </si>
  <si>
    <t>Lot 2</t>
  </si>
  <si>
    <t>Lot 3</t>
  </si>
  <si>
    <t>Lot 4</t>
  </si>
  <si>
    <t>Total value Lot 4</t>
  </si>
  <si>
    <t>International open</t>
  </si>
  <si>
    <t>Lot 5</t>
  </si>
  <si>
    <t>Lot 6</t>
  </si>
  <si>
    <t>Lot 7</t>
  </si>
  <si>
    <t>Lot 8
Sub lot A</t>
  </si>
  <si>
    <t>Lot 8
Sub lot B</t>
  </si>
  <si>
    <t>3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</si>
  <si>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</si>
  <si>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</si>
  <si>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</si>
  <si>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</si>
  <si>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</si>
  <si>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</si>
  <si>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</si>
  <si>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</si>
  <si>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TOTAL PROCUREMENT PLAN VALUE</t>
  </si>
  <si>
    <t xml:space="preserve">Procurement Plan approved by: </t>
  </si>
  <si>
    <t>Name</t>
  </si>
  <si>
    <t>Position</t>
  </si>
  <si>
    <t>Signature</t>
  </si>
  <si>
    <t>NCA WASH PROJECT</t>
  </si>
  <si>
    <t>Activities / Item</t>
  </si>
  <si>
    <t>Unit</t>
  </si>
  <si>
    <t>Unit cost Local currency</t>
  </si>
  <si>
    <t>Total cost Local currency</t>
  </si>
  <si>
    <t>Total cost EURO</t>
  </si>
  <si>
    <t>Personnel</t>
  </si>
  <si>
    <t>WASH Program Manager (1)</t>
  </si>
  <si>
    <t>month</t>
  </si>
  <si>
    <t>Water supply supervisor (1)</t>
  </si>
  <si>
    <t>Sanitation and hygiene supervisor (1)</t>
  </si>
  <si>
    <t>Logistics and procurement officer (1)</t>
  </si>
  <si>
    <t>Driver (1)</t>
  </si>
  <si>
    <t>Finance Officer</t>
  </si>
  <si>
    <t>NCA Head Office WASH in Emergencies Specialist</t>
  </si>
  <si>
    <t>Subtotal Personnel</t>
  </si>
  <si>
    <t>Outcome 1a: water in Site 1 reception center</t>
  </si>
  <si>
    <t>days</t>
  </si>
  <si>
    <t>water treatment and quality monitoring</t>
  </si>
  <si>
    <t>Delagua kit</t>
  </si>
  <si>
    <t>unit</t>
  </si>
  <si>
    <t>consumables for water treatment and monitoring</t>
  </si>
  <si>
    <t xml:space="preserve">month </t>
  </si>
  <si>
    <t>water point supervisors refugee workers (10)</t>
  </si>
  <si>
    <t>Outcome 1b: water in Site 2 camp</t>
  </si>
  <si>
    <t xml:space="preserve">Installation of 4 storage capacity of 15,000 liters with distribution </t>
  </si>
  <si>
    <t>15,000 liter tank</t>
  </si>
  <si>
    <t>tank</t>
  </si>
  <si>
    <t xml:space="preserve">construction of tap stands </t>
  </si>
  <si>
    <t>unit cost</t>
  </si>
  <si>
    <t>distribution system installation</t>
  </si>
  <si>
    <t xml:space="preserve">water treatment and quality monitoring </t>
  </si>
  <si>
    <t>2.11</t>
  </si>
  <si>
    <t>water point supervisors refugee workers (4)</t>
  </si>
  <si>
    <t>supervisor</t>
  </si>
  <si>
    <t>distribution jerry cans (2 per family)</t>
  </si>
  <si>
    <t>Evaluation, supply and installation solar pumping system</t>
  </si>
  <si>
    <t>lump sum</t>
  </si>
  <si>
    <t>Extend the distribution network to the communal facilities (school, health centers, public space…) in the intervention area.</t>
  </si>
  <si>
    <t>Subtotal Outcome 1</t>
  </si>
  <si>
    <t>Outcome 2a: Sanitation Site 1 site</t>
  </si>
  <si>
    <t>Latrines and showers Site 1</t>
  </si>
  <si>
    <t xml:space="preserve">latrine materials </t>
  </si>
  <si>
    <t>materials per latrine</t>
  </si>
  <si>
    <t>shower materials</t>
  </si>
  <si>
    <t>materials per shower</t>
  </si>
  <si>
    <t>2.17</t>
  </si>
  <si>
    <t>C4W supervisor of masons and construction workers (2)</t>
  </si>
  <si>
    <t>2.18</t>
  </si>
  <si>
    <t>C4W latrine and shower construction workers (15)</t>
  </si>
  <si>
    <t>2.19</t>
  </si>
  <si>
    <t>C4W latrine and shower cleaners (25)</t>
  </si>
  <si>
    <t>desludging trucks and toilet maintenance</t>
  </si>
  <si>
    <t>months</t>
  </si>
  <si>
    <t>Outcome 2b: Sanitation and Hygiene Site 2 site</t>
  </si>
  <si>
    <t>Latrines and showers Site 2 12 villages</t>
  </si>
  <si>
    <t>2.23</t>
  </si>
  <si>
    <t xml:space="preserve">C4W supervisor of masons and construction workers </t>
  </si>
  <si>
    <t>2.24</t>
  </si>
  <si>
    <t>C4W latrine and shower construction workers (15 workers)</t>
  </si>
  <si>
    <t>2.25</t>
  </si>
  <si>
    <t>C4W latrine and shower cleaners (20)</t>
  </si>
  <si>
    <t>Hygiene  in Site 2 camp</t>
  </si>
  <si>
    <t>hygiene kits for refugees</t>
  </si>
  <si>
    <t>kit</t>
  </si>
  <si>
    <t>2.28</t>
  </si>
  <si>
    <t>replenishment hygiene kits</t>
  </si>
  <si>
    <t>2.29</t>
  </si>
  <si>
    <t>hygiene promoters/community mobilizers (15)</t>
  </si>
  <si>
    <t>Subtotal outcome 2</t>
  </si>
  <si>
    <t>3.</t>
  </si>
  <si>
    <t>Recruitment, Monitoring and Supervisory costs</t>
  </si>
  <si>
    <t>domestic air tickets</t>
  </si>
  <si>
    <t>round trip ticket</t>
  </si>
  <si>
    <t xml:space="preserve">accommodation </t>
  </si>
  <si>
    <t>3.3</t>
  </si>
  <si>
    <t>per diem costs</t>
  </si>
  <si>
    <t>LS</t>
  </si>
  <si>
    <t>Subtotal recruitment and monitoring costs</t>
  </si>
  <si>
    <t>4.</t>
  </si>
  <si>
    <t>Supplies and Materials</t>
  </si>
  <si>
    <t>computers</t>
  </si>
  <si>
    <t>laptop</t>
  </si>
  <si>
    <t>printer</t>
  </si>
  <si>
    <t>office supplies</t>
  </si>
  <si>
    <t xml:space="preserve">Subtotal </t>
  </si>
  <si>
    <t>5.</t>
  </si>
  <si>
    <t>Admin Support costs</t>
  </si>
  <si>
    <t>5.1</t>
  </si>
  <si>
    <t>office rental</t>
  </si>
  <si>
    <t>5.2</t>
  </si>
  <si>
    <t>office utilities</t>
  </si>
  <si>
    <t>communication (telephone, internet)</t>
  </si>
  <si>
    <t>security for office and warehouse</t>
  </si>
  <si>
    <t>5.5</t>
  </si>
  <si>
    <t>audit</t>
  </si>
  <si>
    <t>fee</t>
  </si>
  <si>
    <t>Subtotal Admin support costs</t>
  </si>
  <si>
    <t>Subtotal total project costs</t>
  </si>
  <si>
    <t>6.</t>
  </si>
  <si>
    <t>Head office 7% admin fee</t>
  </si>
  <si>
    <t>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</si>
</sst>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yy/mm/dd;@"/>
    <numFmt numFmtId="166" formatCode="0.00;[Red]0.00"/>
    <numFmt numFmtId="167" formatCode="_(* #,##0_);_(* \(#,##0\);_(* &quot;-&quot;??_);_(@_)"/>
    <numFmt numFmtId="168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164" fontId="19" fillId="0" borderId="0" applyFont="0" applyFill="0" applyBorder="0" applyAlignment="0" applyProtection="0"/>
  </cellStyleXfs>
  <cellXfs count="435">
    <xf numFmtId="0" fontId="0" fillId="0" borderId="0" xfId="0"/>
    <xf numFmtId="0" fontId="2" fillId="0" borderId="0" xfId="2" applyAlignment="1">
      <alignment vertical="top"/>
    </xf>
    <xf numFmtId="165" fontId="2" fillId="0" borderId="0" xfId="2" applyNumberFormat="1" applyAlignment="1">
      <alignment vertical="top"/>
    </xf>
    <xf numFmtId="165" fontId="2" fillId="0" borderId="0" xfId="2" applyNumberFormat="1"/>
    <xf numFmtId="0" fontId="4" fillId="0" borderId="0" xfId="2" applyFont="1" applyAlignment="1">
      <alignment vertical="top" wrapText="1"/>
    </xf>
    <xf numFmtId="0" fontId="2" fillId="0" borderId="0" xfId="2"/>
    <xf numFmtId="0" fontId="2" fillId="0" borderId="0" xfId="2" applyAlignment="1">
      <alignment horizontal="center"/>
    </xf>
    <xf numFmtId="166" fontId="2" fillId="0" borderId="0" xfId="2" applyNumberFormat="1" applyAlignment="1">
      <alignment horizontal="center"/>
    </xf>
    <xf numFmtId="0" fontId="7" fillId="0" borderId="7" xfId="2" applyFont="1" applyBorder="1" applyAlignment="1">
      <alignment horizontal="center" vertical="top" wrapText="1"/>
    </xf>
    <xf numFmtId="165" fontId="7" fillId="0" borderId="0" xfId="2" applyNumberFormat="1" applyFont="1" applyAlignment="1">
      <alignment horizontal="center" vertical="top" wrapText="1"/>
    </xf>
    <xf numFmtId="165" fontId="7" fillId="0" borderId="9" xfId="2" applyNumberFormat="1" applyFont="1" applyBorder="1" applyAlignment="1">
      <alignment horizontal="center" vertical="top" wrapText="1"/>
    </xf>
    <xf numFmtId="0" fontId="9" fillId="5" borderId="2" xfId="2" applyFont="1" applyFill="1" applyBorder="1" applyAlignment="1">
      <alignment horizontal="center" vertical="top" wrapText="1"/>
    </xf>
    <xf numFmtId="0" fontId="7" fillId="0" borderId="13" xfId="2" applyFont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12" fillId="0" borderId="0" xfId="2" applyFont="1"/>
    <xf numFmtId="165" fontId="12" fillId="0" borderId="0" xfId="2" applyNumberFormat="1" applyFont="1"/>
    <xf numFmtId="0" fontId="2" fillId="0" borderId="13" xfId="2" applyBorder="1" applyAlignment="1">
      <alignment wrapText="1"/>
    </xf>
    <xf numFmtId="0" fontId="2" fillId="0" borderId="12" xfId="2" applyBorder="1" applyAlignment="1">
      <alignment wrapText="1"/>
    </xf>
    <xf numFmtId="0" fontId="2" fillId="0" borderId="15" xfId="2" applyBorder="1" applyAlignment="1">
      <alignment wrapText="1"/>
    </xf>
    <xf numFmtId="0" fontId="9" fillId="0" borderId="13" xfId="2" applyFont="1" applyBorder="1" applyAlignment="1">
      <alignment horizontal="left" wrapText="1"/>
    </xf>
    <xf numFmtId="0" fontId="2" fillId="0" borderId="16" xfId="2" applyBorder="1" applyAlignment="1">
      <alignment horizontal="left" wrapText="1"/>
    </xf>
    <xf numFmtId="0" fontId="13" fillId="0" borderId="0" xfId="0" applyFont="1"/>
    <xf numFmtId="0" fontId="3" fillId="0" borderId="0" xfId="2" applyFont="1" applyAlignment="1">
      <alignment vertical="top"/>
    </xf>
    <xf numFmtId="165" fontId="4" fillId="0" borderId="0" xfId="2" applyNumberFormat="1" applyFont="1" applyAlignment="1">
      <alignment vertical="top" wrapText="1"/>
    </xf>
    <xf numFmtId="165" fontId="9" fillId="0" borderId="2" xfId="2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6" fillId="0" borderId="0" xfId="2" applyFont="1"/>
    <xf numFmtId="0" fontId="14" fillId="0" borderId="0" xfId="2" applyFont="1"/>
    <xf numFmtId="0" fontId="14" fillId="0" borderId="0" xfId="2" applyFont="1" applyAlignment="1">
      <alignment horizontal="center"/>
    </xf>
    <xf numFmtId="166" fontId="14" fillId="0" borderId="0" xfId="2" applyNumberFormat="1" applyFont="1" applyAlignment="1">
      <alignment horizontal="center"/>
    </xf>
    <xf numFmtId="165" fontId="14" fillId="0" borderId="0" xfId="2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25" xfId="0" applyFont="1" applyBorder="1"/>
    <xf numFmtId="0" fontId="9" fillId="5" borderId="30" xfId="2" applyFont="1" applyFill="1" applyBorder="1" applyAlignment="1">
      <alignment horizontal="center" vertical="top" wrapText="1"/>
    </xf>
    <xf numFmtId="165" fontId="9" fillId="0" borderId="30" xfId="2" applyNumberFormat="1" applyFont="1" applyBorder="1" applyAlignment="1">
      <alignment horizontal="center" vertical="top" wrapText="1"/>
    </xf>
    <xf numFmtId="0" fontId="5" fillId="7" borderId="1" xfId="2" applyFont="1" applyFill="1" applyBorder="1" applyAlignment="1">
      <alignment wrapText="1"/>
    </xf>
    <xf numFmtId="0" fontId="0" fillId="7" borderId="31" xfId="0" applyFill="1" applyBorder="1" applyAlignment="1">
      <alignment wrapText="1"/>
    </xf>
    <xf numFmtId="0" fontId="0" fillId="7" borderId="32" xfId="0" applyFill="1" applyBorder="1" applyAlignment="1">
      <alignment wrapText="1"/>
    </xf>
    <xf numFmtId="0" fontId="0" fillId="6" borderId="13" xfId="0" applyFill="1" applyBorder="1"/>
    <xf numFmtId="0" fontId="2" fillId="0" borderId="22" xfId="2" applyBorder="1" applyAlignment="1">
      <alignment wrapText="1"/>
    </xf>
    <xf numFmtId="0" fontId="2" fillId="0" borderId="16" xfId="2" applyBorder="1" applyAlignment="1">
      <alignment wrapText="1"/>
    </xf>
    <xf numFmtId="0" fontId="0" fillId="6" borderId="16" xfId="0" applyFill="1" applyBorder="1"/>
    <xf numFmtId="0" fontId="0" fillId="7" borderId="1" xfId="0" applyFill="1" applyBorder="1" applyAlignment="1">
      <alignment wrapText="1"/>
    </xf>
    <xf numFmtId="0" fontId="2" fillId="0" borderId="21" xfId="2" applyBorder="1" applyAlignment="1">
      <alignment wrapText="1"/>
    </xf>
    <xf numFmtId="0" fontId="5" fillId="8" borderId="1" xfId="2" applyFont="1" applyFill="1" applyBorder="1" applyAlignment="1">
      <alignment wrapText="1"/>
    </xf>
    <xf numFmtId="0" fontId="0" fillId="8" borderId="31" xfId="0" applyFill="1" applyBorder="1" applyAlignment="1">
      <alignment wrapText="1"/>
    </xf>
    <xf numFmtId="0" fontId="5" fillId="9" borderId="1" xfId="2" applyFont="1" applyFill="1" applyBorder="1" applyAlignment="1">
      <alignment wrapText="1"/>
    </xf>
    <xf numFmtId="0" fontId="0" fillId="9" borderId="31" xfId="0" applyFill="1" applyBorder="1" applyAlignment="1">
      <alignment wrapText="1"/>
    </xf>
    <xf numFmtId="165" fontId="2" fillId="0" borderId="13" xfId="2" applyNumberFormat="1" applyBorder="1"/>
    <xf numFmtId="167" fontId="2" fillId="0" borderId="13" xfId="3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167" fontId="0" fillId="0" borderId="13" xfId="3" applyNumberFormat="1" applyFont="1" applyFill="1" applyBorder="1" applyAlignment="1">
      <alignment horizontal="left"/>
    </xf>
    <xf numFmtId="3" fontId="2" fillId="0" borderId="13" xfId="3" applyNumberFormat="1" applyFont="1" applyFill="1" applyBorder="1" applyAlignment="1">
      <alignment horizontal="right"/>
    </xf>
    <xf numFmtId="0" fontId="20" fillId="0" borderId="13" xfId="0" applyFont="1" applyBorder="1" applyAlignment="1">
      <alignment horizontal="left"/>
    </xf>
    <xf numFmtId="168" fontId="2" fillId="0" borderId="13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168" fontId="5" fillId="0" borderId="13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168" fontId="22" fillId="0" borderId="13" xfId="0" applyNumberFormat="1" applyFont="1" applyBorder="1" applyAlignment="1">
      <alignment horizontal="left"/>
    </xf>
    <xf numFmtId="3" fontId="22" fillId="0" borderId="13" xfId="0" applyNumberFormat="1" applyFont="1" applyBorder="1" applyAlignment="1">
      <alignment horizontal="right"/>
    </xf>
    <xf numFmtId="0" fontId="5" fillId="0" borderId="13" xfId="0" applyFont="1" applyBorder="1"/>
    <xf numFmtId="168" fontId="23" fillId="0" borderId="13" xfId="0" applyNumberFormat="1" applyFont="1" applyBorder="1" applyAlignment="1">
      <alignment horizontal="left"/>
    </xf>
    <xf numFmtId="3" fontId="23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wrapText="1"/>
    </xf>
    <xf numFmtId="0" fontId="24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168" fontId="2" fillId="0" borderId="13" xfId="0" applyNumberFormat="1" applyFont="1" applyBorder="1" applyAlignment="1">
      <alignment horizontal="left" wrapText="1"/>
    </xf>
    <xf numFmtId="168" fontId="0" fillId="0" borderId="13" xfId="0" applyNumberFormat="1" applyBorder="1" applyAlignment="1">
      <alignment horizontal="left" wrapText="1"/>
    </xf>
    <xf numFmtId="168" fontId="0" fillId="0" borderId="13" xfId="0" applyNumberFormat="1" applyBorder="1" applyAlignment="1">
      <alignment horizontal="left"/>
    </xf>
    <xf numFmtId="3" fontId="2" fillId="0" borderId="13" xfId="0" applyNumberFormat="1" applyFont="1" applyBorder="1" applyAlignment="1">
      <alignment horizontal="right" wrapText="1"/>
    </xf>
    <xf numFmtId="3" fontId="0" fillId="0" borderId="13" xfId="3" applyNumberFormat="1" applyFont="1" applyFill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164" fontId="6" fillId="0" borderId="24" xfId="3" quotePrefix="1" applyFont="1" applyFill="1" applyBorder="1" applyAlignment="1">
      <alignment horizontal="center" vertical="center" wrapText="1"/>
    </xf>
    <xf numFmtId="164" fontId="6" fillId="0" borderId="33" xfId="3" quotePrefix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right" wrapText="1"/>
    </xf>
    <xf numFmtId="0" fontId="5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right"/>
    </xf>
    <xf numFmtId="3" fontId="5" fillId="0" borderId="16" xfId="3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21" fillId="0" borderId="24" xfId="0" applyFont="1" applyBorder="1" applyAlignment="1">
      <alignment horizontal="left"/>
    </xf>
    <xf numFmtId="168" fontId="5" fillId="0" borderId="24" xfId="0" applyNumberFormat="1" applyFont="1" applyBorder="1" applyAlignment="1">
      <alignment horizontal="left"/>
    </xf>
    <xf numFmtId="167" fontId="5" fillId="0" borderId="24" xfId="3" applyNumberFormat="1" applyFont="1" applyFill="1" applyBorder="1" applyAlignment="1">
      <alignment horizontal="left"/>
    </xf>
    <xf numFmtId="3" fontId="5" fillId="0" borderId="24" xfId="0" applyNumberFormat="1" applyFont="1" applyBorder="1" applyAlignment="1">
      <alignment horizontal="right"/>
    </xf>
    <xf numFmtId="3" fontId="5" fillId="0" borderId="24" xfId="3" applyNumberFormat="1" applyFont="1" applyFill="1" applyBorder="1" applyAlignment="1">
      <alignment horizontal="right"/>
    </xf>
    <xf numFmtId="3" fontId="5" fillId="0" borderId="33" xfId="3" applyNumberFormat="1" applyFont="1" applyFill="1" applyBorder="1" applyAlignment="1">
      <alignment horizontal="right"/>
    </xf>
    <xf numFmtId="49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168" fontId="2" fillId="0" borderId="22" xfId="0" applyNumberFormat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 wrapText="1"/>
    </xf>
    <xf numFmtId="168" fontId="5" fillId="0" borderId="2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3" fontId="5" fillId="0" borderId="3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right"/>
    </xf>
    <xf numFmtId="0" fontId="2" fillId="0" borderId="37" xfId="0" applyFont="1" applyBorder="1" applyAlignment="1">
      <alignment horizontal="left"/>
    </xf>
    <xf numFmtId="168" fontId="2" fillId="0" borderId="37" xfId="0" applyNumberFormat="1" applyFont="1" applyBorder="1" applyAlignment="1">
      <alignment horizontal="left"/>
    </xf>
    <xf numFmtId="168" fontId="0" fillId="0" borderId="37" xfId="0" applyNumberFormat="1" applyBorder="1" applyAlignment="1">
      <alignment horizontal="left"/>
    </xf>
    <xf numFmtId="3" fontId="2" fillId="0" borderId="3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49" fontId="2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left"/>
    </xf>
    <xf numFmtId="168" fontId="5" fillId="0" borderId="37" xfId="0" applyNumberFormat="1" applyFont="1" applyBorder="1" applyAlignment="1">
      <alignment horizontal="left"/>
    </xf>
    <xf numFmtId="3" fontId="5" fillId="0" borderId="37" xfId="0" applyNumberFormat="1" applyFont="1" applyBorder="1" applyAlignment="1">
      <alignment horizontal="right"/>
    </xf>
    <xf numFmtId="3" fontId="5" fillId="0" borderId="37" xfId="3" applyNumberFormat="1" applyFont="1" applyFill="1" applyBorder="1" applyAlignment="1">
      <alignment horizontal="right"/>
    </xf>
    <xf numFmtId="3" fontId="5" fillId="0" borderId="38" xfId="3" applyNumberFormat="1" applyFont="1" applyFill="1" applyBorder="1" applyAlignment="1">
      <alignment horizontal="right"/>
    </xf>
    <xf numFmtId="49" fontId="2" fillId="0" borderId="21" xfId="2" applyNumberFormat="1" applyBorder="1" applyAlignment="1">
      <alignment horizontal="left" vertical="center" wrapText="1"/>
    </xf>
    <xf numFmtId="0" fontId="2" fillId="0" borderId="22" xfId="2" applyBorder="1" applyAlignment="1">
      <alignment horizontal="center" wrapText="1"/>
    </xf>
    <xf numFmtId="3" fontId="2" fillId="0" borderId="22" xfId="2" applyNumberFormat="1" applyBorder="1" applyAlignment="1">
      <alignment horizontal="right" wrapText="1"/>
    </xf>
    <xf numFmtId="49" fontId="2" fillId="0" borderId="12" xfId="2" applyNumberFormat="1" applyBorder="1" applyAlignment="1">
      <alignment horizontal="left" vertical="center" wrapText="1"/>
    </xf>
    <xf numFmtId="0" fontId="2" fillId="0" borderId="13" xfId="2" applyBorder="1" applyAlignment="1">
      <alignment horizontal="center" wrapText="1"/>
    </xf>
    <xf numFmtId="3" fontId="2" fillId="0" borderId="13" xfId="2" applyNumberFormat="1" applyBorder="1" applyAlignment="1">
      <alignment horizontal="right" wrapText="1"/>
    </xf>
    <xf numFmtId="49" fontId="2" fillId="0" borderId="12" xfId="2" applyNumberFormat="1" applyBorder="1" applyAlignment="1">
      <alignment horizontal="left" wrapText="1"/>
    </xf>
    <xf numFmtId="3" fontId="25" fillId="6" borderId="13" xfId="0" applyNumberFormat="1" applyFont="1" applyFill="1" applyBorder="1" applyAlignment="1">
      <alignment horizontal="right"/>
    </xf>
    <xf numFmtId="49" fontId="2" fillId="0" borderId="13" xfId="2" applyNumberFormat="1" applyBorder="1" applyAlignment="1">
      <alignment horizontal="left" vertical="center" wrapText="1"/>
    </xf>
    <xf numFmtId="3" fontId="25" fillId="6" borderId="24" xfId="0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0" fontId="2" fillId="0" borderId="13" xfId="2" applyBorder="1" applyAlignment="1">
      <alignment horizontal="left"/>
    </xf>
    <xf numFmtId="0" fontId="0" fillId="0" borderId="13" xfId="0" applyBorder="1"/>
    <xf numFmtId="0" fontId="0" fillId="0" borderId="16" xfId="0" applyBorder="1"/>
    <xf numFmtId="0" fontId="2" fillId="0" borderId="12" xfId="2" applyBorder="1" applyAlignment="1">
      <alignment horizontal="left" wrapText="1"/>
    </xf>
    <xf numFmtId="0" fontId="2" fillId="0" borderId="12" xfId="2" applyBorder="1"/>
    <xf numFmtId="0" fontId="2" fillId="0" borderId="13" xfId="2" applyBorder="1" applyAlignment="1">
      <alignment horizontal="center"/>
    </xf>
    <xf numFmtId="0" fontId="2" fillId="0" borderId="16" xfId="2" applyBorder="1"/>
    <xf numFmtId="0" fontId="9" fillId="0" borderId="13" xfId="2" applyFont="1" applyBorder="1" applyAlignment="1">
      <alignment horizontal="center" wrapText="1"/>
    </xf>
    <xf numFmtId="0" fontId="2" fillId="0" borderId="16" xfId="2" applyBorder="1" applyAlignment="1">
      <alignment horizontal="center"/>
    </xf>
    <xf numFmtId="0" fontId="2" fillId="6" borderId="12" xfId="2" applyFill="1" applyBorder="1" applyAlignment="1">
      <alignment horizontal="center"/>
    </xf>
    <xf numFmtId="0" fontId="2" fillId="6" borderId="13" xfId="2" applyFill="1" applyBorder="1" applyAlignment="1">
      <alignment horizontal="center"/>
    </xf>
    <xf numFmtId="0" fontId="2" fillId="6" borderId="16" xfId="2" applyFill="1" applyBorder="1" applyAlignment="1">
      <alignment horizontal="center"/>
    </xf>
    <xf numFmtId="0" fontId="2" fillId="6" borderId="12" xfId="2" applyFill="1" applyBorder="1" applyAlignment="1">
      <alignment horizontal="left" wrapText="1"/>
    </xf>
    <xf numFmtId="0" fontId="9" fillId="6" borderId="13" xfId="2" applyFont="1" applyFill="1" applyBorder="1" applyAlignment="1">
      <alignment horizontal="left" wrapText="1"/>
    </xf>
    <xf numFmtId="0" fontId="2" fillId="6" borderId="13" xfId="2" applyFill="1" applyBorder="1" applyAlignment="1">
      <alignment horizontal="left" wrapText="1"/>
    </xf>
    <xf numFmtId="0" fontId="2" fillId="6" borderId="16" xfId="2" applyFill="1" applyBorder="1" applyAlignment="1">
      <alignment horizontal="left" wrapText="1"/>
    </xf>
    <xf numFmtId="0" fontId="2" fillId="6" borderId="12" xfId="2" applyFill="1" applyBorder="1"/>
    <xf numFmtId="165" fontId="2" fillId="6" borderId="13" xfId="2" applyNumberFormat="1" applyFill="1" applyBorder="1"/>
    <xf numFmtId="0" fontId="2" fillId="6" borderId="16" xfId="2" applyFill="1" applyBorder="1"/>
    <xf numFmtId="0" fontId="2" fillId="6" borderId="12" xfId="2" applyFill="1" applyBorder="1" applyAlignment="1">
      <alignment wrapText="1"/>
    </xf>
    <xf numFmtId="0" fontId="2" fillId="6" borderId="13" xfId="2" applyFill="1" applyBorder="1" applyAlignment="1">
      <alignment wrapText="1"/>
    </xf>
    <xf numFmtId="0" fontId="2" fillId="6" borderId="16" xfId="2" applyFill="1" applyBorder="1" applyAlignment="1">
      <alignment wrapText="1"/>
    </xf>
    <xf numFmtId="0" fontId="7" fillId="6" borderId="13" xfId="2" applyFont="1" applyFill="1" applyBorder="1" applyAlignment="1">
      <alignment horizontal="left" wrapText="1"/>
    </xf>
    <xf numFmtId="0" fontId="2" fillId="0" borderId="41" xfId="2" applyBorder="1" applyAlignment="1">
      <alignment wrapText="1"/>
    </xf>
    <xf numFmtId="0" fontId="0" fillId="6" borderId="39" xfId="0" applyFill="1" applyBorder="1"/>
    <xf numFmtId="0" fontId="2" fillId="0" borderId="39" xfId="2" applyBorder="1" applyAlignment="1">
      <alignment horizontal="left" wrapText="1"/>
    </xf>
    <xf numFmtId="0" fontId="0" fillId="0" borderId="39" xfId="0" applyBorder="1"/>
    <xf numFmtId="0" fontId="2" fillId="6" borderId="39" xfId="2" applyFill="1" applyBorder="1" applyAlignment="1">
      <alignment horizontal="left" wrapText="1"/>
    </xf>
    <xf numFmtId="0" fontId="2" fillId="6" borderId="39" xfId="2" applyFill="1" applyBorder="1" applyAlignment="1">
      <alignment wrapText="1"/>
    </xf>
    <xf numFmtId="0" fontId="2" fillId="0" borderId="39" xfId="2" applyBorder="1" applyAlignment="1">
      <alignment wrapText="1"/>
    </xf>
    <xf numFmtId="3" fontId="5" fillId="6" borderId="13" xfId="2" applyNumberFormat="1" applyFont="1" applyFill="1" applyBorder="1" applyAlignment="1">
      <alignment horizontal="right" wrapText="1"/>
    </xf>
    <xf numFmtId="49" fontId="26" fillId="0" borderId="12" xfId="0" applyNumberFormat="1" applyFont="1" applyBorder="1"/>
    <xf numFmtId="0" fontId="2" fillId="0" borderId="39" xfId="2" applyBorder="1" applyAlignment="1">
      <alignment horizontal="center"/>
    </xf>
    <xf numFmtId="0" fontId="2" fillId="0" borderId="39" xfId="2" applyBorder="1"/>
    <xf numFmtId="0" fontId="2" fillId="6" borderId="39" xfId="2" applyFill="1" applyBorder="1"/>
    <xf numFmtId="3" fontId="4" fillId="6" borderId="43" xfId="1" applyNumberFormat="1" applyFont="1" applyFill="1" applyBorder="1" applyAlignment="1"/>
    <xf numFmtId="0" fontId="0" fillId="9" borderId="32" xfId="0" applyFill="1" applyBorder="1" applyAlignment="1">
      <alignment wrapText="1"/>
    </xf>
    <xf numFmtId="0" fontId="0" fillId="0" borderId="25" xfId="0" applyBorder="1"/>
    <xf numFmtId="0" fontId="2" fillId="0" borderId="13" xfId="2" applyBorder="1" applyAlignment="1">
      <alignment vertical="center" wrapText="1"/>
    </xf>
    <xf numFmtId="0" fontId="22" fillId="6" borderId="13" xfId="0" applyFont="1" applyFill="1" applyBorder="1" applyAlignment="1">
      <alignment horizontal="center"/>
    </xf>
    <xf numFmtId="0" fontId="2" fillId="4" borderId="13" xfId="2" applyFill="1" applyBorder="1" applyAlignment="1">
      <alignment wrapText="1"/>
    </xf>
    <xf numFmtId="49" fontId="2" fillId="0" borderId="22" xfId="2" applyNumberFormat="1" applyBorder="1" applyAlignment="1">
      <alignment horizontal="center" wrapText="1"/>
    </xf>
    <xf numFmtId="49" fontId="2" fillId="0" borderId="13" xfId="2" applyNumberFormat="1" applyBorder="1" applyAlignment="1">
      <alignment horizontal="center" wrapText="1"/>
    </xf>
    <xf numFmtId="49" fontId="22" fillId="6" borderId="13" xfId="0" applyNumberFormat="1" applyFont="1" applyFill="1" applyBorder="1" applyAlignment="1">
      <alignment horizontal="center"/>
    </xf>
    <xf numFmtId="3" fontId="25" fillId="0" borderId="13" xfId="0" applyNumberFormat="1" applyFont="1" applyBorder="1" applyAlignment="1">
      <alignment horizontal="right"/>
    </xf>
    <xf numFmtId="49" fontId="2" fillId="0" borderId="17" xfId="1" applyNumberFormat="1" applyFont="1" applyFill="1" applyBorder="1" applyAlignment="1">
      <alignment horizontal="left" wrapText="1"/>
    </xf>
    <xf numFmtId="0" fontId="2" fillId="0" borderId="18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3" fontId="4" fillId="0" borderId="0" xfId="1" applyNumberFormat="1" applyFont="1" applyFill="1" applyBorder="1" applyAlignment="1"/>
    <xf numFmtId="0" fontId="0" fillId="0" borderId="0" xfId="0" applyAlignment="1">
      <alignment horizontal="left"/>
    </xf>
    <xf numFmtId="0" fontId="2" fillId="6" borderId="13" xfId="2" applyFill="1" applyBorder="1" applyAlignment="1">
      <alignment horizontal="center" wrapText="1"/>
    </xf>
    <xf numFmtId="49" fontId="2" fillId="6" borderId="13" xfId="2" applyNumberFormat="1" applyFill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" fillId="6" borderId="23" xfId="2" applyFill="1" applyBorder="1" applyAlignment="1">
      <alignment horizontal="left" wrapText="1"/>
    </xf>
    <xf numFmtId="0" fontId="2" fillId="6" borderId="24" xfId="2" applyFill="1" applyBorder="1" applyAlignment="1">
      <alignment horizontal="left" wrapText="1"/>
    </xf>
    <xf numFmtId="0" fontId="2" fillId="6" borderId="33" xfId="2" applyFill="1" applyBorder="1" applyAlignment="1">
      <alignment horizontal="left" wrapText="1"/>
    </xf>
    <xf numFmtId="0" fontId="22" fillId="0" borderId="12" xfId="0" applyFont="1" applyBorder="1"/>
    <xf numFmtId="0" fontId="22" fillId="0" borderId="13" xfId="0" applyFont="1" applyBorder="1"/>
    <xf numFmtId="0" fontId="22" fillId="0" borderId="16" xfId="0" applyFont="1" applyBorder="1"/>
    <xf numFmtId="0" fontId="5" fillId="6" borderId="24" xfId="2" applyFont="1" applyFill="1" applyBorder="1" applyAlignment="1">
      <alignment horizontal="left" wrapText="1"/>
    </xf>
    <xf numFmtId="49" fontId="2" fillId="10" borderId="15" xfId="2" applyNumberFormat="1" applyFill="1" applyBorder="1" applyAlignment="1">
      <alignment horizontal="center" wrapText="1"/>
    </xf>
    <xf numFmtId="49" fontId="2" fillId="10" borderId="16" xfId="2" applyNumberFormat="1" applyFill="1" applyBorder="1" applyAlignment="1">
      <alignment horizontal="center" wrapText="1"/>
    </xf>
    <xf numFmtId="49" fontId="25" fillId="10" borderId="16" xfId="0" applyNumberFormat="1" applyFont="1" applyFill="1" applyBorder="1" applyAlignment="1">
      <alignment horizontal="center"/>
    </xf>
    <xf numFmtId="165" fontId="9" fillId="10" borderId="30" xfId="2" applyNumberFormat="1" applyFont="1" applyFill="1" applyBorder="1" applyAlignment="1">
      <alignment horizontal="center" vertical="top" wrapText="1"/>
    </xf>
    <xf numFmtId="3" fontId="4" fillId="6" borderId="45" xfId="1" applyNumberFormat="1" applyFont="1" applyFill="1" applyBorder="1" applyAlignment="1"/>
    <xf numFmtId="0" fontId="0" fillId="6" borderId="9" xfId="0" applyFill="1" applyBorder="1"/>
    <xf numFmtId="0" fontId="0" fillId="6" borderId="46" xfId="0" applyFill="1" applyBorder="1"/>
    <xf numFmtId="0" fontId="22" fillId="6" borderId="24" xfId="0" applyFont="1" applyFill="1" applyBorder="1" applyAlignment="1">
      <alignment horizontal="center"/>
    </xf>
    <xf numFmtId="49" fontId="22" fillId="6" borderId="24" xfId="0" applyNumberFormat="1" applyFont="1" applyFill="1" applyBorder="1" applyAlignment="1">
      <alignment horizontal="center"/>
    </xf>
    <xf numFmtId="0" fontId="0" fillId="6" borderId="11" xfId="0" applyFill="1" applyBorder="1"/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" fillId="0" borderId="21" xfId="2" applyNumberFormat="1" applyBorder="1" applyAlignment="1">
      <alignment wrapText="1"/>
    </xf>
    <xf numFmtId="49" fontId="2" fillId="0" borderId="12" xfId="2" applyNumberFormat="1" applyBorder="1" applyAlignment="1">
      <alignment wrapText="1"/>
    </xf>
    <xf numFmtId="0" fontId="22" fillId="0" borderId="22" xfId="0" applyFont="1" applyBorder="1" applyAlignment="1">
      <alignment wrapText="1"/>
    </xf>
    <xf numFmtId="0" fontId="22" fillId="0" borderId="22" xfId="0" applyFont="1" applyBorder="1" applyAlignment="1">
      <alignment horizontal="center" wrapText="1"/>
    </xf>
    <xf numFmtId="3" fontId="22" fillId="0" borderId="22" xfId="0" applyNumberFormat="1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3" fontId="22" fillId="0" borderId="13" xfId="0" applyNumberFormat="1" applyFont="1" applyBorder="1" applyAlignment="1">
      <alignment wrapText="1"/>
    </xf>
    <xf numFmtId="0" fontId="22" fillId="6" borderId="13" xfId="0" applyFont="1" applyFill="1" applyBorder="1" applyAlignment="1">
      <alignment horizontal="center" wrapText="1"/>
    </xf>
    <xf numFmtId="0" fontId="18" fillId="0" borderId="0" xfId="0" applyFont="1"/>
    <xf numFmtId="3" fontId="4" fillId="6" borderId="37" xfId="1" applyNumberFormat="1" applyFont="1" applyFill="1" applyBorder="1" applyAlignment="1">
      <alignment horizontal="right"/>
    </xf>
    <xf numFmtId="0" fontId="2" fillId="0" borderId="34" xfId="2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" fillId="0" borderId="22" xfId="2" applyBorder="1" applyAlignment="1">
      <alignment vertical="center" wrapText="1"/>
    </xf>
    <xf numFmtId="0" fontId="5" fillId="6" borderId="18" xfId="1" applyFont="1" applyFill="1" applyBorder="1" applyAlignment="1">
      <alignment wrapText="1"/>
    </xf>
    <xf numFmtId="0" fontId="22" fillId="6" borderId="13" xfId="0" applyFont="1" applyFill="1" applyBorder="1" applyAlignment="1">
      <alignment horizontal="center" vertical="center"/>
    </xf>
    <xf numFmtId="0" fontId="2" fillId="0" borderId="13" xfId="2" applyBorder="1" applyAlignment="1">
      <alignment horizontal="center" vertical="center" wrapText="1"/>
    </xf>
    <xf numFmtId="0" fontId="4" fillId="6" borderId="42" xfId="1" applyFont="1" applyFill="1" applyBorder="1" applyAlignment="1"/>
    <xf numFmtId="0" fontId="4" fillId="6" borderId="43" xfId="1" applyFont="1" applyFill="1" applyBorder="1" applyAlignment="1"/>
    <xf numFmtId="0" fontId="5" fillId="6" borderId="19" xfId="1" applyFont="1" applyFill="1" applyBorder="1" applyAlignment="1">
      <alignment wrapText="1"/>
    </xf>
    <xf numFmtId="49" fontId="5" fillId="6" borderId="18" xfId="2" applyNumberFormat="1" applyFont="1" applyFill="1" applyBorder="1" applyAlignment="1">
      <alignment vertical="center" wrapText="1"/>
    </xf>
    <xf numFmtId="0" fontId="4" fillId="6" borderId="11" xfId="1" applyFont="1" applyFill="1" applyBorder="1" applyAlignment="1"/>
    <xf numFmtId="0" fontId="4" fillId="6" borderId="9" xfId="1" applyFont="1" applyFill="1" applyBorder="1" applyAlignment="1"/>
    <xf numFmtId="0" fontId="4" fillId="6" borderId="45" xfId="1" applyFont="1" applyFill="1" applyBorder="1" applyAlignment="1"/>
    <xf numFmtId="0" fontId="5" fillId="6" borderId="24" xfId="1" applyFont="1" applyFill="1" applyBorder="1" applyAlignment="1">
      <alignment wrapText="1"/>
    </xf>
    <xf numFmtId="49" fontId="5" fillId="6" borderId="18" xfId="2" applyNumberFormat="1" applyFont="1" applyFill="1" applyBorder="1" applyAlignment="1">
      <alignment wrapText="1"/>
    </xf>
    <xf numFmtId="0" fontId="4" fillId="6" borderId="3" xfId="1" applyFont="1" applyFill="1" applyBorder="1" applyAlignment="1"/>
    <xf numFmtId="0" fontId="4" fillId="6" borderId="4" xfId="1" applyFont="1" applyFill="1" applyBorder="1" applyAlignment="1"/>
    <xf numFmtId="3" fontId="4" fillId="6" borderId="47" xfId="1" applyNumberFormat="1" applyFont="1" applyFill="1" applyBorder="1" applyAlignment="1"/>
    <xf numFmtId="49" fontId="25" fillId="10" borderId="33" xfId="0" applyNumberFormat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 wrapText="1"/>
    </xf>
    <xf numFmtId="0" fontId="5" fillId="6" borderId="20" xfId="1" applyFont="1" applyFill="1" applyBorder="1" applyAlignment="1">
      <alignment horizontal="center" wrapText="1"/>
    </xf>
    <xf numFmtId="165" fontId="7" fillId="0" borderId="7" xfId="2" applyNumberFormat="1" applyFont="1" applyBorder="1" applyAlignment="1">
      <alignment horizontal="center" vertical="top" wrapText="1"/>
    </xf>
    <xf numFmtId="165" fontId="7" fillId="0" borderId="46" xfId="2" applyNumberFormat="1" applyFont="1" applyBorder="1" applyAlignment="1">
      <alignment horizontal="center" vertical="top" wrapText="1"/>
    </xf>
    <xf numFmtId="165" fontId="9" fillId="10" borderId="2" xfId="2" applyNumberFormat="1" applyFont="1" applyFill="1" applyBorder="1" applyAlignment="1">
      <alignment horizontal="center" vertical="top" wrapText="1"/>
    </xf>
    <xf numFmtId="49" fontId="5" fillId="6" borderId="13" xfId="2" applyNumberFormat="1" applyFont="1" applyFill="1" applyBorder="1" applyAlignment="1">
      <alignment horizontal="center" vertical="center" wrapText="1"/>
    </xf>
    <xf numFmtId="0" fontId="2" fillId="0" borderId="34" xfId="2" applyBorder="1" applyAlignment="1">
      <alignment vertical="center" wrapText="1"/>
    </xf>
    <xf numFmtId="0" fontId="2" fillId="0" borderId="34" xfId="2" applyBorder="1" applyAlignment="1">
      <alignment wrapText="1"/>
    </xf>
    <xf numFmtId="0" fontId="2" fillId="0" borderId="34" xfId="2" applyBorder="1" applyAlignment="1">
      <alignment horizontal="center" wrapText="1"/>
    </xf>
    <xf numFmtId="0" fontId="5" fillId="8" borderId="3" xfId="2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49" fontId="5" fillId="10" borderId="16" xfId="2" applyNumberFormat="1" applyFont="1" applyFill="1" applyBorder="1" applyAlignment="1">
      <alignment horizontal="center" wrapText="1"/>
    </xf>
    <xf numFmtId="49" fontId="22" fillId="10" borderId="16" xfId="0" applyNumberFormat="1" applyFont="1" applyFill="1" applyBorder="1" applyAlignment="1">
      <alignment horizontal="center"/>
    </xf>
    <xf numFmtId="0" fontId="2" fillId="6" borderId="13" xfId="2" applyFill="1" applyBorder="1" applyAlignment="1">
      <alignment vertical="center" wrapText="1"/>
    </xf>
    <xf numFmtId="0" fontId="5" fillId="6" borderId="13" xfId="1" applyFont="1" applyFill="1" applyBorder="1" applyAlignment="1">
      <alignment horizontal="center" wrapText="1"/>
    </xf>
    <xf numFmtId="0" fontId="5" fillId="6" borderId="13" xfId="1" applyFont="1" applyFill="1" applyBorder="1" applyAlignment="1">
      <alignment wrapText="1"/>
    </xf>
    <xf numFmtId="0" fontId="5" fillId="0" borderId="34" xfId="1" applyFont="1" applyFill="1" applyBorder="1" applyAlignment="1">
      <alignment horizontal="left" wrapText="1"/>
    </xf>
    <xf numFmtId="0" fontId="5" fillId="6" borderId="24" xfId="1" applyFont="1" applyFill="1" applyBorder="1" applyAlignment="1">
      <alignment horizontal="center" wrapText="1"/>
    </xf>
    <xf numFmtId="0" fontId="0" fillId="8" borderId="5" xfId="0" applyFill="1" applyBorder="1" applyAlignment="1">
      <alignment wrapText="1"/>
    </xf>
    <xf numFmtId="0" fontId="22" fillId="0" borderId="26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" fillId="0" borderId="14" xfId="2" applyBorder="1" applyAlignment="1">
      <alignment horizontal="center" wrapText="1"/>
    </xf>
    <xf numFmtId="49" fontId="5" fillId="6" borderId="13" xfId="2" applyNumberFormat="1" applyFont="1" applyFill="1" applyBorder="1" applyAlignment="1">
      <alignment wrapText="1"/>
    </xf>
    <xf numFmtId="0" fontId="22" fillId="11" borderId="15" xfId="0" applyFont="1" applyFill="1" applyBorder="1" applyAlignment="1">
      <alignment horizontal="center" wrapText="1"/>
    </xf>
    <xf numFmtId="0" fontId="25" fillId="11" borderId="16" xfId="0" applyFont="1" applyFill="1" applyBorder="1" applyAlignment="1">
      <alignment horizontal="center" wrapText="1"/>
    </xf>
    <xf numFmtId="0" fontId="22" fillId="11" borderId="16" xfId="0" applyFont="1" applyFill="1" applyBorder="1" applyAlignment="1">
      <alignment horizontal="center" wrapText="1"/>
    </xf>
    <xf numFmtId="0" fontId="6" fillId="0" borderId="0" xfId="2" applyFont="1" applyAlignment="1">
      <alignment vertical="center" wrapText="1"/>
    </xf>
    <xf numFmtId="0" fontId="0" fillId="6" borderId="12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2" fillId="6" borderId="23" xfId="2" applyFill="1" applyBorder="1" applyAlignment="1">
      <alignment wrapText="1"/>
    </xf>
    <xf numFmtId="0" fontId="2" fillId="6" borderId="24" xfId="2" applyFill="1" applyBorder="1" applyAlignment="1">
      <alignment wrapText="1"/>
    </xf>
    <xf numFmtId="0" fontId="2" fillId="6" borderId="33" xfId="2" applyFill="1" applyBorder="1" applyAlignment="1">
      <alignment wrapText="1"/>
    </xf>
    <xf numFmtId="0" fontId="22" fillId="0" borderId="34" xfId="0" applyFont="1" applyBorder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49" fontId="2" fillId="0" borderId="17" xfId="2" applyNumberFormat="1" applyBorder="1" applyAlignment="1">
      <alignment horizontal="left" vertical="center" wrapText="1"/>
    </xf>
    <xf numFmtId="49" fontId="2" fillId="0" borderId="17" xfId="2" applyNumberFormat="1" applyBorder="1" applyAlignment="1">
      <alignment horizontal="left" wrapText="1"/>
    </xf>
    <xf numFmtId="0" fontId="2" fillId="0" borderId="39" xfId="2" applyBorder="1" applyAlignment="1">
      <alignment horizontal="center" wrapText="1"/>
    </xf>
    <xf numFmtId="0" fontId="22" fillId="0" borderId="39" xfId="0" applyFont="1" applyBorder="1" applyAlignment="1">
      <alignment horizontal="center"/>
    </xf>
    <xf numFmtId="3" fontId="2" fillId="0" borderId="39" xfId="2" applyNumberFormat="1" applyBorder="1" applyAlignment="1">
      <alignment horizontal="center" wrapText="1"/>
    </xf>
    <xf numFmtId="0" fontId="5" fillId="6" borderId="20" xfId="1" applyFont="1" applyFill="1" applyBorder="1" applyAlignment="1">
      <alignment wrapText="1"/>
    </xf>
    <xf numFmtId="0" fontId="5" fillId="6" borderId="17" xfId="1" applyFont="1" applyFill="1" applyBorder="1" applyAlignment="1">
      <alignment wrapText="1"/>
    </xf>
    <xf numFmtId="49" fontId="5" fillId="6" borderId="17" xfId="2" applyNumberFormat="1" applyFont="1" applyFill="1" applyBorder="1" applyAlignment="1">
      <alignment vertical="center" wrapText="1"/>
    </xf>
    <xf numFmtId="49" fontId="5" fillId="6" borderId="39" xfId="2" applyNumberFormat="1" applyFont="1" applyFill="1" applyBorder="1" applyAlignment="1">
      <alignment vertical="center" wrapText="1"/>
    </xf>
    <xf numFmtId="49" fontId="26" fillId="0" borderId="17" xfId="0" applyNumberFormat="1" applyFont="1" applyBorder="1"/>
    <xf numFmtId="0" fontId="2" fillId="0" borderId="13" xfId="1" applyFont="1" applyFill="1" applyBorder="1" applyAlignment="1">
      <alignment horizontal="left" wrapText="1"/>
    </xf>
    <xf numFmtId="0" fontId="5" fillId="6" borderId="44" xfId="1" applyFont="1" applyFill="1" applyBorder="1" applyAlignment="1">
      <alignment wrapText="1"/>
    </xf>
    <xf numFmtId="49" fontId="5" fillId="6" borderId="17" xfId="2" applyNumberFormat="1" applyFont="1" applyFill="1" applyBorder="1" applyAlignment="1">
      <alignment wrapText="1"/>
    </xf>
    <xf numFmtId="0" fontId="22" fillId="0" borderId="34" xfId="0" applyFont="1" applyBorder="1" applyAlignment="1">
      <alignment horizontal="left"/>
    </xf>
    <xf numFmtId="49" fontId="5" fillId="6" borderId="13" xfId="2" applyNumberFormat="1" applyFont="1" applyFill="1" applyBorder="1" applyAlignment="1">
      <alignment horizontal="center" wrapText="1"/>
    </xf>
    <xf numFmtId="0" fontId="2" fillId="0" borderId="14" xfId="2" applyBorder="1" applyAlignment="1">
      <alignment vertical="center" wrapText="1"/>
    </xf>
    <xf numFmtId="0" fontId="2" fillId="0" borderId="14" xfId="2" applyBorder="1" applyAlignment="1">
      <alignment horizontal="center" vertical="center" wrapText="1"/>
    </xf>
    <xf numFmtId="0" fontId="2" fillId="0" borderId="34" xfId="2" applyBorder="1" applyAlignment="1">
      <alignment horizontal="left"/>
    </xf>
    <xf numFmtId="0" fontId="2" fillId="0" borderId="34" xfId="2" applyBorder="1" applyAlignment="1">
      <alignment horizontal="left" wrapText="1"/>
    </xf>
    <xf numFmtId="0" fontId="2" fillId="0" borderId="25" xfId="1" applyFont="1" applyFill="1" applyBorder="1" applyAlignment="1">
      <alignment horizontal="left" wrapText="1"/>
    </xf>
    <xf numFmtId="49" fontId="2" fillId="0" borderId="34" xfId="2" applyNumberFormat="1" applyBorder="1" applyAlignment="1">
      <alignment horizontal="left" vertical="center" wrapText="1"/>
    </xf>
    <xf numFmtId="49" fontId="0" fillId="7" borderId="12" xfId="0" applyNumberForma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168" fontId="2" fillId="7" borderId="13" xfId="0" applyNumberFormat="1" applyFont="1" applyFill="1" applyBorder="1" applyAlignment="1">
      <alignment horizontal="left"/>
    </xf>
    <xf numFmtId="3" fontId="2" fillId="7" borderId="13" xfId="0" applyNumberFormat="1" applyFont="1" applyFill="1" applyBorder="1" applyAlignment="1">
      <alignment horizontal="right"/>
    </xf>
    <xf numFmtId="3" fontId="5" fillId="7" borderId="16" xfId="3" applyNumberFormat="1" applyFont="1" applyFill="1" applyBorder="1" applyAlignment="1">
      <alignment horizontal="right"/>
    </xf>
    <xf numFmtId="168" fontId="22" fillId="7" borderId="13" xfId="0" applyNumberFormat="1" applyFont="1" applyFill="1" applyBorder="1" applyAlignment="1">
      <alignment horizontal="left"/>
    </xf>
    <xf numFmtId="3" fontId="22" fillId="7" borderId="13" xfId="0" applyNumberFormat="1" applyFont="1" applyFill="1" applyBorder="1" applyAlignment="1">
      <alignment horizontal="right"/>
    </xf>
    <xf numFmtId="49" fontId="2" fillId="7" borderId="12" xfId="0" applyNumberFormat="1" applyFont="1" applyFill="1" applyBorder="1" applyAlignment="1">
      <alignment horizontal="right"/>
    </xf>
    <xf numFmtId="0" fontId="2" fillId="7" borderId="13" xfId="0" applyFont="1" applyFill="1" applyBorder="1" applyAlignment="1">
      <alignment horizontal="left" wrapText="1"/>
    </xf>
    <xf numFmtId="168" fontId="2" fillId="7" borderId="13" xfId="0" applyNumberFormat="1" applyFont="1" applyFill="1" applyBorder="1" applyAlignment="1">
      <alignment horizontal="left" wrapText="1"/>
    </xf>
    <xf numFmtId="0" fontId="0" fillId="7" borderId="13" xfId="0" applyFill="1" applyBorder="1" applyAlignment="1">
      <alignment horizontal="left" wrapText="1"/>
    </xf>
    <xf numFmtId="167" fontId="2" fillId="7" borderId="13" xfId="3" applyNumberFormat="1" applyFont="1" applyFill="1" applyBorder="1" applyAlignment="1">
      <alignment horizontal="left"/>
    </xf>
    <xf numFmtId="3" fontId="0" fillId="7" borderId="13" xfId="3" applyNumberFormat="1" applyFont="1" applyFill="1" applyBorder="1" applyAlignment="1">
      <alignment horizontal="right"/>
    </xf>
    <xf numFmtId="49" fontId="0" fillId="8" borderId="12" xfId="0" applyNumberFormat="1" applyFill="1" applyBorder="1" applyAlignment="1">
      <alignment horizontal="right"/>
    </xf>
    <xf numFmtId="0" fontId="2" fillId="8" borderId="13" xfId="0" applyFont="1" applyFill="1" applyBorder="1" applyAlignment="1">
      <alignment horizontal="left"/>
    </xf>
    <xf numFmtId="168" fontId="2" fillId="8" borderId="13" xfId="0" applyNumberFormat="1" applyFont="1" applyFill="1" applyBorder="1" applyAlignment="1">
      <alignment horizontal="left"/>
    </xf>
    <xf numFmtId="3" fontId="2" fillId="8" borderId="13" xfId="0" applyNumberFormat="1" applyFont="1" applyFill="1" applyBorder="1" applyAlignment="1">
      <alignment horizontal="right"/>
    </xf>
    <xf numFmtId="3" fontId="5" fillId="8" borderId="16" xfId="3" applyNumberFormat="1" applyFont="1" applyFill="1" applyBorder="1" applyAlignment="1">
      <alignment horizontal="right"/>
    </xf>
    <xf numFmtId="168" fontId="22" fillId="8" borderId="13" xfId="0" applyNumberFormat="1" applyFont="1" applyFill="1" applyBorder="1" applyAlignment="1">
      <alignment horizontal="left"/>
    </xf>
    <xf numFmtId="3" fontId="22" fillId="8" borderId="13" xfId="0" applyNumberFormat="1" applyFont="1" applyFill="1" applyBorder="1" applyAlignment="1">
      <alignment horizontal="right"/>
    </xf>
    <xf numFmtId="49" fontId="2" fillId="8" borderId="12" xfId="0" applyNumberFormat="1" applyFont="1" applyFill="1" applyBorder="1" applyAlignment="1">
      <alignment horizontal="right"/>
    </xf>
    <xf numFmtId="0" fontId="2" fillId="8" borderId="13" xfId="0" applyFont="1" applyFill="1" applyBorder="1" applyAlignment="1">
      <alignment vertical="center" wrapText="1"/>
    </xf>
    <xf numFmtId="168" fontId="2" fillId="8" borderId="13" xfId="0" applyNumberFormat="1" applyFont="1" applyFill="1" applyBorder="1" applyAlignment="1">
      <alignment horizontal="left" vertical="center"/>
    </xf>
    <xf numFmtId="3" fontId="2" fillId="8" borderId="13" xfId="0" applyNumberFormat="1" applyFont="1" applyFill="1" applyBorder="1" applyAlignment="1">
      <alignment horizontal="right" vertical="center"/>
    </xf>
    <xf numFmtId="0" fontId="2" fillId="8" borderId="13" xfId="0" applyFont="1" applyFill="1" applyBorder="1" applyAlignment="1">
      <alignment horizontal="left" wrapText="1"/>
    </xf>
    <xf numFmtId="167" fontId="2" fillId="8" borderId="13" xfId="3" applyNumberFormat="1" applyFont="1" applyFill="1" applyBorder="1" applyAlignment="1">
      <alignment horizontal="left"/>
    </xf>
    <xf numFmtId="3" fontId="0" fillId="8" borderId="13" xfId="3" applyNumberFormat="1" applyFont="1" applyFill="1" applyBorder="1" applyAlignment="1">
      <alignment horizontal="right"/>
    </xf>
    <xf numFmtId="3" fontId="2" fillId="8" borderId="13" xfId="3" applyNumberFormat="1" applyFont="1" applyFill="1" applyBorder="1" applyAlignment="1">
      <alignment horizontal="right"/>
    </xf>
    <xf numFmtId="168" fontId="2" fillId="8" borderId="13" xfId="0" applyNumberFormat="1" applyFont="1" applyFill="1" applyBorder="1" applyAlignment="1">
      <alignment horizontal="left" wrapText="1"/>
    </xf>
    <xf numFmtId="49" fontId="2" fillId="8" borderId="40" xfId="0" applyNumberFormat="1" applyFont="1" applyFill="1" applyBorder="1" applyAlignment="1">
      <alignment horizontal="right"/>
    </xf>
    <xf numFmtId="0" fontId="2" fillId="8" borderId="35" xfId="0" applyFont="1" applyFill="1" applyBorder="1" applyAlignment="1">
      <alignment horizontal="left"/>
    </xf>
    <xf numFmtId="168" fontId="2" fillId="8" borderId="35" xfId="0" applyNumberFormat="1" applyFont="1" applyFill="1" applyBorder="1" applyAlignment="1">
      <alignment horizontal="left"/>
    </xf>
    <xf numFmtId="3" fontId="2" fillId="8" borderId="35" xfId="0" applyNumberFormat="1" applyFont="1" applyFill="1" applyBorder="1" applyAlignment="1">
      <alignment horizontal="right"/>
    </xf>
    <xf numFmtId="49" fontId="0" fillId="9" borderId="12" xfId="0" applyNumberFormat="1" applyFill="1" applyBorder="1" applyAlignment="1">
      <alignment horizontal="right"/>
    </xf>
    <xf numFmtId="0" fontId="0" fillId="9" borderId="13" xfId="0" applyFill="1" applyBorder="1" applyAlignment="1">
      <alignment horizontal="left"/>
    </xf>
    <xf numFmtId="168" fontId="22" fillId="9" borderId="13" xfId="0" applyNumberFormat="1" applyFont="1" applyFill="1" applyBorder="1" applyAlignment="1">
      <alignment horizontal="left"/>
    </xf>
    <xf numFmtId="3" fontId="22" fillId="9" borderId="13" xfId="0" applyNumberFormat="1" applyFont="1" applyFill="1" applyBorder="1" applyAlignment="1">
      <alignment horizontal="right"/>
    </xf>
    <xf numFmtId="3" fontId="2" fillId="9" borderId="13" xfId="0" applyNumberFormat="1" applyFont="1" applyFill="1" applyBorder="1" applyAlignment="1">
      <alignment horizontal="right"/>
    </xf>
    <xf numFmtId="3" fontId="5" fillId="9" borderId="16" xfId="3" applyNumberFormat="1" applyFont="1" applyFill="1" applyBorder="1" applyAlignment="1">
      <alignment horizontal="right"/>
    </xf>
    <xf numFmtId="0" fontId="2" fillId="9" borderId="13" xfId="0" applyFont="1" applyFill="1" applyBorder="1" applyAlignment="1">
      <alignment horizontal="left"/>
    </xf>
    <xf numFmtId="168" fontId="2" fillId="9" borderId="13" xfId="0" applyNumberFormat="1" applyFont="1" applyFill="1" applyBorder="1" applyAlignment="1">
      <alignment horizontal="left"/>
    </xf>
    <xf numFmtId="49" fontId="2" fillId="9" borderId="12" xfId="0" applyNumberFormat="1" applyFont="1" applyFill="1" applyBorder="1" applyAlignment="1">
      <alignment horizontal="right"/>
    </xf>
    <xf numFmtId="0" fontId="2" fillId="9" borderId="13" xfId="0" applyFont="1" applyFill="1" applyBorder="1" applyAlignment="1">
      <alignment vertical="center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left" wrapText="1"/>
    </xf>
    <xf numFmtId="0" fontId="7" fillId="0" borderId="2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165" fontId="7" fillId="0" borderId="2" xfId="2" applyNumberFormat="1" applyFont="1" applyBorder="1" applyAlignment="1">
      <alignment horizontal="center" vertical="top" wrapText="1"/>
    </xf>
    <xf numFmtId="165" fontId="7" fillId="0" borderId="8" xfId="2" applyNumberFormat="1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0" fontId="9" fillId="0" borderId="8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165" fontId="7" fillId="0" borderId="6" xfId="2" applyNumberFormat="1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0" fillId="6" borderId="11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46" xfId="0" applyFill="1" applyBorder="1" applyAlignment="1">
      <alignment horizontal="left"/>
    </xf>
    <xf numFmtId="166" fontId="7" fillId="0" borderId="6" xfId="2" applyNumberFormat="1" applyFont="1" applyBorder="1" applyAlignment="1">
      <alignment horizontal="center" vertical="center" wrapText="1"/>
    </xf>
    <xf numFmtId="166" fontId="5" fillId="0" borderId="6" xfId="2" applyNumberFormat="1" applyFont="1" applyBorder="1" applyAlignment="1">
      <alignment horizontal="center" vertical="center"/>
    </xf>
    <xf numFmtId="166" fontId="5" fillId="0" borderId="8" xfId="2" applyNumberFormat="1" applyFont="1" applyBorder="1" applyAlignment="1">
      <alignment horizontal="center" vertical="center"/>
    </xf>
    <xf numFmtId="0" fontId="6" fillId="0" borderId="21" xfId="2" applyFont="1" applyBorder="1" applyAlignment="1">
      <alignment horizontal="left" vertical="top"/>
    </xf>
    <xf numFmtId="0" fontId="6" fillId="0" borderId="22" xfId="2" applyFont="1" applyBorder="1" applyAlignment="1">
      <alignment horizontal="left" vertical="top"/>
    </xf>
    <xf numFmtId="0" fontId="6" fillId="0" borderId="26" xfId="2" applyFont="1" applyBorder="1" applyAlignment="1">
      <alignment horizontal="left" vertical="top"/>
    </xf>
    <xf numFmtId="0" fontId="6" fillId="0" borderId="23" xfId="2" applyFont="1" applyBorder="1" applyAlignment="1">
      <alignment horizontal="left" vertical="top"/>
    </xf>
    <xf numFmtId="0" fontId="6" fillId="0" borderId="24" xfId="2" applyFont="1" applyBorder="1" applyAlignment="1">
      <alignment horizontal="left" vertical="top"/>
    </xf>
    <xf numFmtId="0" fontId="6" fillId="0" borderId="28" xfId="2" applyFont="1" applyBorder="1" applyAlignment="1">
      <alignment horizontal="left" vertical="top"/>
    </xf>
    <xf numFmtId="0" fontId="6" fillId="0" borderId="12" xfId="2" applyFont="1" applyBorder="1" applyAlignment="1">
      <alignment horizontal="left" vertical="top"/>
    </xf>
    <xf numFmtId="0" fontId="6" fillId="0" borderId="13" xfId="2" applyFont="1" applyBorder="1" applyAlignment="1">
      <alignment horizontal="left" vertical="top"/>
    </xf>
    <xf numFmtId="0" fontId="6" fillId="0" borderId="14" xfId="2" applyFont="1" applyBorder="1" applyAlignment="1">
      <alignment horizontal="left" vertical="top"/>
    </xf>
    <xf numFmtId="0" fontId="7" fillId="10" borderId="11" xfId="2" applyFont="1" applyFill="1" applyBorder="1" applyAlignment="1">
      <alignment horizontal="center" vertical="top" wrapText="1"/>
    </xf>
    <xf numFmtId="0" fontId="7" fillId="10" borderId="9" xfId="2" applyFont="1" applyFill="1" applyBorder="1" applyAlignment="1">
      <alignment horizontal="center" vertical="top" wrapText="1"/>
    </xf>
    <xf numFmtId="0" fontId="7" fillId="10" borderId="46" xfId="2" applyFont="1" applyFill="1" applyBorder="1" applyAlignment="1">
      <alignment horizontal="center" vertical="top" wrapText="1"/>
    </xf>
    <xf numFmtId="165" fontId="7" fillId="10" borderId="2" xfId="2" applyNumberFormat="1" applyFont="1" applyFill="1" applyBorder="1" applyAlignment="1">
      <alignment horizontal="center" vertical="top" wrapText="1"/>
    </xf>
    <xf numFmtId="165" fontId="7" fillId="10" borderId="6" xfId="2" applyNumberFormat="1" applyFont="1" applyFill="1" applyBorder="1" applyAlignment="1">
      <alignment horizontal="center" vertical="top" wrapText="1"/>
    </xf>
    <xf numFmtId="165" fontId="10" fillId="10" borderId="6" xfId="2" applyNumberFormat="1" applyFont="1" applyFill="1" applyBorder="1" applyAlignment="1">
      <alignment horizontal="center" vertical="top" wrapText="1"/>
    </xf>
    <xf numFmtId="165" fontId="11" fillId="10" borderId="6" xfId="2" applyNumberFormat="1" applyFont="1" applyFill="1" applyBorder="1" applyAlignment="1">
      <alignment horizontal="center" vertical="top" wrapText="1"/>
    </xf>
    <xf numFmtId="165" fontId="11" fillId="10" borderId="8" xfId="2" applyNumberFormat="1" applyFont="1" applyFill="1" applyBorder="1" applyAlignment="1">
      <alignment horizontal="center" vertical="top" wrapText="1"/>
    </xf>
    <xf numFmtId="0" fontId="14" fillId="0" borderId="12" xfId="2" applyFont="1" applyBorder="1" applyAlignment="1">
      <alignment horizontal="left" vertical="top"/>
    </xf>
    <xf numFmtId="0" fontId="14" fillId="0" borderId="13" xfId="2" applyFont="1" applyBorder="1" applyAlignment="1">
      <alignment horizontal="left" vertical="top"/>
    </xf>
    <xf numFmtId="0" fontId="14" fillId="0" borderId="16" xfId="2" applyFont="1" applyBorder="1" applyAlignment="1">
      <alignment horizontal="left" vertical="top"/>
    </xf>
    <xf numFmtId="0" fontId="14" fillId="0" borderId="23" xfId="2" applyFont="1" applyBorder="1" applyAlignment="1">
      <alignment horizontal="left" vertical="top"/>
    </xf>
    <xf numFmtId="0" fontId="14" fillId="0" borderId="24" xfId="2" applyFont="1" applyBorder="1" applyAlignment="1">
      <alignment horizontal="left" vertical="top"/>
    </xf>
    <xf numFmtId="0" fontId="14" fillId="0" borderId="33" xfId="2" applyFont="1" applyBorder="1" applyAlignment="1">
      <alignment horizontal="left" vertical="top"/>
    </xf>
    <xf numFmtId="0" fontId="6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14" fillId="0" borderId="21" xfId="2" applyFont="1" applyBorder="1" applyAlignment="1">
      <alignment horizontal="left" vertical="top"/>
    </xf>
    <xf numFmtId="0" fontId="14" fillId="0" borderId="22" xfId="2" applyFont="1" applyBorder="1" applyAlignment="1">
      <alignment horizontal="left" vertical="top"/>
    </xf>
    <xf numFmtId="0" fontId="14" fillId="0" borderId="15" xfId="2" applyFont="1" applyBorder="1" applyAlignment="1">
      <alignment horizontal="left" vertical="top"/>
    </xf>
    <xf numFmtId="0" fontId="6" fillId="0" borderId="17" xfId="2" applyFont="1" applyBorder="1" applyAlignment="1">
      <alignment horizontal="left" vertical="top"/>
    </xf>
    <xf numFmtId="0" fontId="6" fillId="0" borderId="18" xfId="2" applyFont="1" applyBorder="1" applyAlignment="1">
      <alignment horizontal="left" vertical="top"/>
    </xf>
    <xf numFmtId="0" fontId="6" fillId="0" borderId="20" xfId="2" applyFont="1" applyBorder="1" applyAlignment="1">
      <alignment horizontal="left" vertical="top"/>
    </xf>
    <xf numFmtId="0" fontId="6" fillId="0" borderId="19" xfId="2" applyFont="1" applyBorder="1" applyAlignment="1">
      <alignment horizontal="left" vertical="top"/>
    </xf>
    <xf numFmtId="0" fontId="0" fillId="6" borderId="47" xfId="0" applyFill="1" applyBorder="1" applyAlignment="1">
      <alignment horizontal="left"/>
    </xf>
    <xf numFmtId="0" fontId="6" fillId="0" borderId="29" xfId="2" applyFont="1" applyBorder="1" applyAlignment="1">
      <alignment horizontal="left" vertical="top"/>
    </xf>
    <xf numFmtId="0" fontId="6" fillId="0" borderId="27" xfId="2" applyFont="1" applyBorder="1" applyAlignment="1">
      <alignment horizontal="left" vertical="top"/>
    </xf>
    <xf numFmtId="165" fontId="10" fillId="11" borderId="6" xfId="2" applyNumberFormat="1" applyFont="1" applyFill="1" applyBorder="1" applyAlignment="1">
      <alignment horizontal="center" vertical="top" wrapText="1"/>
    </xf>
    <xf numFmtId="165" fontId="11" fillId="11" borderId="6" xfId="2" applyNumberFormat="1" applyFont="1" applyFill="1" applyBorder="1" applyAlignment="1">
      <alignment horizontal="center" vertical="top" wrapText="1"/>
    </xf>
    <xf numFmtId="165" fontId="11" fillId="11" borderId="8" xfId="2" applyNumberFormat="1" applyFont="1" applyFill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0" fillId="9" borderId="31" xfId="0" applyFill="1" applyBorder="1" applyAlignment="1">
      <alignment horizontal="center" wrapText="1"/>
    </xf>
    <xf numFmtId="0" fontId="0" fillId="9" borderId="32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31" xfId="0" applyFill="1" applyBorder="1" applyAlignment="1">
      <alignment horizontal="center" wrapText="1"/>
    </xf>
    <xf numFmtId="0" fontId="0" fillId="8" borderId="32" xfId="0" applyFill="1" applyBorder="1" applyAlignment="1">
      <alignment horizontal="center" wrapText="1"/>
    </xf>
    <xf numFmtId="0" fontId="2" fillId="0" borderId="22" xfId="2" applyBorder="1" applyAlignment="1">
      <alignment horizontal="center" vertical="center" wrapText="1"/>
    </xf>
    <xf numFmtId="0" fontId="2" fillId="0" borderId="13" xfId="2" applyBorder="1" applyAlignment="1">
      <alignment horizontal="center" vertical="center" wrapText="1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6" fillId="12" borderId="3" xfId="2" applyFont="1" applyFill="1" applyBorder="1" applyAlignment="1">
      <alignment horizontal="center" vertical="center" wrapText="1"/>
    </xf>
    <xf numFmtId="0" fontId="6" fillId="12" borderId="4" xfId="2" applyFont="1" applyFill="1" applyBorder="1" applyAlignment="1">
      <alignment horizontal="center" vertical="center" wrapText="1"/>
    </xf>
    <xf numFmtId="0" fontId="6" fillId="12" borderId="5" xfId="2" applyFont="1" applyFill="1" applyBorder="1" applyAlignment="1">
      <alignment horizontal="center" vertical="center" wrapText="1"/>
    </xf>
    <xf numFmtId="165" fontId="7" fillId="10" borderId="1" xfId="2" applyNumberFormat="1" applyFont="1" applyFill="1" applyBorder="1" applyAlignment="1">
      <alignment horizontal="center" vertical="top" wrapText="1"/>
    </xf>
    <xf numFmtId="165" fontId="7" fillId="10" borderId="10" xfId="2" applyNumberFormat="1" applyFont="1" applyFill="1" applyBorder="1" applyAlignment="1">
      <alignment horizontal="center" vertical="top" wrapText="1"/>
    </xf>
    <xf numFmtId="165" fontId="10" fillId="10" borderId="10" xfId="2" applyNumberFormat="1" applyFont="1" applyFill="1" applyBorder="1" applyAlignment="1">
      <alignment horizontal="center" vertical="top" wrapText="1"/>
    </xf>
    <xf numFmtId="165" fontId="11" fillId="10" borderId="10" xfId="2" applyNumberFormat="1" applyFont="1" applyFill="1" applyBorder="1" applyAlignment="1">
      <alignment horizontal="center" vertical="top" wrapText="1"/>
    </xf>
    <xf numFmtId="165" fontId="11" fillId="10" borderId="11" xfId="2" applyNumberFormat="1" applyFont="1" applyFill="1" applyBorder="1" applyAlignment="1">
      <alignment horizontal="center" vertical="top" wrapText="1"/>
    </xf>
    <xf numFmtId="0" fontId="2" fillId="0" borderId="14" xfId="2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2" fillId="0" borderId="6" xfId="2" applyBorder="1" applyAlignment="1"/>
    <xf numFmtId="0" fontId="2" fillId="0" borderId="8" xfId="2" applyBorder="1" applyAlignment="1"/>
  </cellXfs>
  <cellStyles count="4">
    <cellStyle name="Comma" xfId="3" builtinId="3"/>
    <cellStyle name="Good" xfId="1" builtinId="26"/>
    <cellStyle name="Normal" xfId="0" builtinId="0"/>
    <cellStyle name="Normal 2" xfId="2" xr:uid="{00000000-0005-0000-0000-000002000000}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DDDDDD"/>
      <color rgb="FFFF3300"/>
      <color rgb="FFCCFFCC"/>
      <color rgb="FFE7E6E6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</xdr:row>
      <xdr:rowOff>28575</xdr:rowOff>
    </xdr:from>
    <xdr:to>
      <xdr:col>18</xdr:col>
      <xdr:colOff>687834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5B7BA3-1BF6-4A72-98BE-6E177123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219075"/>
          <a:ext cx="282143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50"/>
  <sheetViews>
    <sheetView tabSelected="1" zoomScaleNormal="100" workbookViewId="0">
      <selection activeCell="D35" sqref="D35"/>
    </sheetView>
  </sheetViews>
  <sheetFormatPr defaultRowHeight="15"/>
  <cols>
    <col min="1" max="1" width="10.7109375" customWidth="1"/>
    <col min="2" max="2" width="50.7109375" customWidth="1"/>
    <col min="3" max="5" width="10.7109375" customWidth="1"/>
    <col min="6" max="6" width="15.7109375" customWidth="1"/>
    <col min="7" max="7" width="11.7109375" customWidth="1"/>
    <col min="8" max="11" width="10.7109375" customWidth="1"/>
  </cols>
  <sheetData>
    <row r="1" spans="1:11" ht="15" customHeight="1" thickBot="1">
      <c r="A1" s="21" t="s">
        <v>0</v>
      </c>
      <c r="J1" s="1"/>
      <c r="K1" s="2"/>
    </row>
    <row r="2" spans="1:11" ht="15" customHeight="1">
      <c r="A2" s="360" t="s">
        <v>1</v>
      </c>
      <c r="B2" s="361"/>
      <c r="C2" s="362"/>
      <c r="D2" s="386" t="s">
        <v>2</v>
      </c>
      <c r="E2" s="387"/>
      <c r="F2" s="387"/>
      <c r="G2" s="387"/>
      <c r="H2" s="387"/>
      <c r="I2" s="387"/>
      <c r="J2" s="387"/>
      <c r="K2" s="388"/>
    </row>
    <row r="3" spans="1:11" ht="15" customHeight="1">
      <c r="A3" s="366" t="s">
        <v>3</v>
      </c>
      <c r="B3" s="367"/>
      <c r="C3" s="368"/>
      <c r="D3" s="377">
        <v>999999</v>
      </c>
      <c r="E3" s="378"/>
      <c r="F3" s="378"/>
      <c r="G3" s="378"/>
      <c r="H3" s="378"/>
      <c r="I3" s="378"/>
      <c r="J3" s="378"/>
      <c r="K3" s="379"/>
    </row>
    <row r="4" spans="1:11" ht="15" customHeight="1">
      <c r="A4" s="366" t="s">
        <v>4</v>
      </c>
      <c r="B4" s="367"/>
      <c r="C4" s="368"/>
      <c r="D4" s="377" t="s">
        <v>5</v>
      </c>
      <c r="E4" s="378"/>
      <c r="F4" s="378"/>
      <c r="G4" s="378"/>
      <c r="H4" s="378"/>
      <c r="I4" s="378"/>
      <c r="J4" s="378"/>
      <c r="K4" s="379"/>
    </row>
    <row r="5" spans="1:11" ht="15" customHeight="1">
      <c r="A5" s="366" t="s">
        <v>6</v>
      </c>
      <c r="B5" s="367"/>
      <c r="C5" s="368"/>
      <c r="D5" s="377" t="s">
        <v>7</v>
      </c>
      <c r="E5" s="378"/>
      <c r="F5" s="378"/>
      <c r="G5" s="378"/>
      <c r="H5" s="378"/>
      <c r="I5" s="378"/>
      <c r="J5" s="378"/>
      <c r="K5" s="379"/>
    </row>
    <row r="6" spans="1:11" ht="15" customHeight="1">
      <c r="A6" s="366" t="s">
        <v>8</v>
      </c>
      <c r="B6" s="367"/>
      <c r="C6" s="368"/>
      <c r="D6" s="377" t="s">
        <v>9</v>
      </c>
      <c r="E6" s="378"/>
      <c r="F6" s="378"/>
      <c r="G6" s="378"/>
      <c r="H6" s="378"/>
      <c r="I6" s="378"/>
      <c r="J6" s="378"/>
      <c r="K6" s="379"/>
    </row>
    <row r="7" spans="1:11" ht="15" customHeight="1">
      <c r="A7" s="366" t="s">
        <v>10</v>
      </c>
      <c r="B7" s="367"/>
      <c r="C7" s="368"/>
      <c r="D7" s="377" t="s">
        <v>11</v>
      </c>
      <c r="E7" s="378"/>
      <c r="F7" s="378"/>
      <c r="G7" s="378"/>
      <c r="H7" s="378"/>
      <c r="I7" s="378"/>
      <c r="J7" s="378"/>
      <c r="K7" s="379"/>
    </row>
    <row r="8" spans="1:11" ht="15" customHeight="1" thickBot="1">
      <c r="A8" s="363" t="s">
        <v>12</v>
      </c>
      <c r="B8" s="364"/>
      <c r="C8" s="365"/>
      <c r="D8" s="380" t="s">
        <v>13</v>
      </c>
      <c r="E8" s="381"/>
      <c r="F8" s="381"/>
      <c r="G8" s="381"/>
      <c r="H8" s="381"/>
      <c r="I8" s="381"/>
      <c r="J8" s="381"/>
      <c r="K8" s="382"/>
    </row>
    <row r="9" spans="1:11" ht="15" customHeight="1" thickBot="1">
      <c r="A9" s="22"/>
      <c r="B9" s="4"/>
      <c r="C9" s="4"/>
      <c r="D9" s="4"/>
      <c r="E9" s="4"/>
      <c r="F9" s="4"/>
      <c r="G9" s="4"/>
      <c r="H9" s="4"/>
      <c r="I9" s="4"/>
      <c r="J9" s="4"/>
      <c r="K9" s="23"/>
    </row>
    <row r="10" spans="1:11" ht="15" customHeight="1" thickBot="1">
      <c r="A10" s="383" t="s">
        <v>14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5"/>
    </row>
    <row r="11" spans="1:11" ht="15" customHeight="1" thickBot="1">
      <c r="A11" s="352" t="s">
        <v>15</v>
      </c>
      <c r="B11" s="352" t="s">
        <v>16</v>
      </c>
      <c r="C11" s="352" t="s">
        <v>17</v>
      </c>
      <c r="D11" s="352" t="s">
        <v>18</v>
      </c>
      <c r="E11" s="357" t="s">
        <v>19</v>
      </c>
      <c r="F11" s="352" t="s">
        <v>20</v>
      </c>
      <c r="G11" s="369" t="s">
        <v>21</v>
      </c>
      <c r="H11" s="370"/>
      <c r="I11" s="370"/>
      <c r="J11" s="370"/>
      <c r="K11" s="371"/>
    </row>
    <row r="12" spans="1:11" ht="15" customHeight="1">
      <c r="A12" s="352"/>
      <c r="B12" s="433"/>
      <c r="C12" s="352"/>
      <c r="D12" s="352"/>
      <c r="E12" s="358"/>
      <c r="F12" s="352"/>
      <c r="G12" s="343" t="s">
        <v>22</v>
      </c>
      <c r="H12" s="343" t="s">
        <v>23</v>
      </c>
      <c r="I12" s="8" t="s">
        <v>24</v>
      </c>
      <c r="J12" s="345" t="s">
        <v>25</v>
      </c>
      <c r="K12" s="240" t="s">
        <v>26</v>
      </c>
    </row>
    <row r="13" spans="1:11" ht="15" customHeight="1" thickBot="1">
      <c r="A13" s="352"/>
      <c r="B13" s="433"/>
      <c r="C13" s="352"/>
      <c r="D13" s="352"/>
      <c r="E13" s="358"/>
      <c r="F13" s="352"/>
      <c r="G13" s="344"/>
      <c r="H13" s="344"/>
      <c r="I13" s="8" t="s">
        <v>27</v>
      </c>
      <c r="J13" s="346"/>
      <c r="K13" s="241" t="s">
        <v>28</v>
      </c>
    </row>
    <row r="14" spans="1:11" ht="15" customHeight="1">
      <c r="A14" s="352"/>
      <c r="B14" s="433"/>
      <c r="C14" s="352"/>
      <c r="D14" s="352"/>
      <c r="E14" s="358"/>
      <c r="F14" s="352"/>
      <c r="G14" s="347" t="s">
        <v>29</v>
      </c>
      <c r="H14" s="347" t="s">
        <v>30</v>
      </c>
      <c r="I14" s="343" t="s">
        <v>31</v>
      </c>
      <c r="J14" s="345" t="s">
        <v>32</v>
      </c>
      <c r="K14" s="372" t="s">
        <v>33</v>
      </c>
    </row>
    <row r="15" spans="1:11" ht="15" customHeight="1">
      <c r="A15" s="352"/>
      <c r="B15" s="433"/>
      <c r="C15" s="352"/>
      <c r="D15" s="352"/>
      <c r="E15" s="358"/>
      <c r="F15" s="352"/>
      <c r="G15" s="348"/>
      <c r="H15" s="348"/>
      <c r="I15" s="350"/>
      <c r="J15" s="351"/>
      <c r="K15" s="373"/>
    </row>
    <row r="16" spans="1:11" ht="15" customHeight="1">
      <c r="A16" s="352"/>
      <c r="B16" s="433"/>
      <c r="C16" s="352"/>
      <c r="D16" s="352"/>
      <c r="E16" s="358"/>
      <c r="F16" s="352"/>
      <c r="G16" s="348"/>
      <c r="H16" s="348"/>
      <c r="I16" s="350"/>
      <c r="J16" s="351"/>
      <c r="K16" s="373"/>
    </row>
    <row r="17" spans="1:11" ht="15" customHeight="1">
      <c r="A17" s="352"/>
      <c r="B17" s="433"/>
      <c r="C17" s="352"/>
      <c r="D17" s="352"/>
      <c r="E17" s="358"/>
      <c r="F17" s="352"/>
      <c r="G17" s="348"/>
      <c r="H17" s="348"/>
      <c r="I17" s="350"/>
      <c r="J17" s="351"/>
      <c r="K17" s="373"/>
    </row>
    <row r="18" spans="1:11" ht="15" customHeight="1">
      <c r="A18" s="352"/>
      <c r="B18" s="433"/>
      <c r="C18" s="352"/>
      <c r="D18" s="352"/>
      <c r="E18" s="358"/>
      <c r="F18" s="352"/>
      <c r="G18" s="348"/>
      <c r="H18" s="348"/>
      <c r="I18" s="350"/>
      <c r="J18" s="351"/>
      <c r="K18" s="374" t="s">
        <v>34</v>
      </c>
    </row>
    <row r="19" spans="1:11" ht="15" customHeight="1">
      <c r="A19" s="352"/>
      <c r="B19" s="433"/>
      <c r="C19" s="352"/>
      <c r="D19" s="352"/>
      <c r="E19" s="358"/>
      <c r="F19" s="352"/>
      <c r="G19" s="348"/>
      <c r="H19" s="348"/>
      <c r="I19" s="350"/>
      <c r="J19" s="351"/>
      <c r="K19" s="375"/>
    </row>
    <row r="20" spans="1:11" ht="15" customHeight="1" thickBot="1">
      <c r="A20" s="352"/>
      <c r="B20" s="433"/>
      <c r="C20" s="352"/>
      <c r="D20" s="352"/>
      <c r="E20" s="358"/>
      <c r="F20" s="352"/>
      <c r="G20" s="349"/>
      <c r="H20" s="349"/>
      <c r="I20" s="344"/>
      <c r="J20" s="346"/>
      <c r="K20" s="376"/>
    </row>
    <row r="21" spans="1:11" ht="15" customHeight="1" thickBot="1">
      <c r="A21" s="353"/>
      <c r="B21" s="434"/>
      <c r="C21" s="352"/>
      <c r="D21" s="352"/>
      <c r="E21" s="359"/>
      <c r="F21" s="353"/>
      <c r="G21" s="11" t="s">
        <v>35</v>
      </c>
      <c r="H21" s="11" t="s">
        <v>35</v>
      </c>
      <c r="I21" s="11" t="s">
        <v>35</v>
      </c>
      <c r="J21" s="24" t="s">
        <v>36</v>
      </c>
      <c r="K21" s="242" t="s">
        <v>36</v>
      </c>
    </row>
    <row r="22" spans="1:11" ht="15" customHeight="1" thickBot="1">
      <c r="A22" s="37" t="s">
        <v>37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5" customHeight="1">
      <c r="A23" s="120" t="s">
        <v>38</v>
      </c>
      <c r="B23" s="41" t="s">
        <v>39</v>
      </c>
      <c r="C23" s="121">
        <v>2</v>
      </c>
      <c r="D23" s="221"/>
      <c r="E23" s="122">
        <v>4400</v>
      </c>
      <c r="F23" s="272"/>
      <c r="G23" s="121"/>
      <c r="H23" s="121"/>
      <c r="I23" s="121"/>
      <c r="J23" s="172"/>
      <c r="K23" s="192"/>
    </row>
    <row r="24" spans="1:11" ht="15" customHeight="1">
      <c r="A24" s="123" t="s">
        <v>40</v>
      </c>
      <c r="B24" s="52" t="s">
        <v>41</v>
      </c>
      <c r="C24" s="124">
        <v>1</v>
      </c>
      <c r="D24" s="169"/>
      <c r="E24" s="125">
        <v>1800</v>
      </c>
      <c r="F24" s="220"/>
      <c r="G24" s="124"/>
      <c r="H24" s="124"/>
      <c r="I24" s="124"/>
      <c r="J24" s="173"/>
      <c r="K24" s="193"/>
    </row>
    <row r="25" spans="1:11" ht="15" customHeight="1">
      <c r="A25" s="277" t="s">
        <v>42</v>
      </c>
      <c r="B25" s="16" t="s">
        <v>43</v>
      </c>
      <c r="C25" s="279">
        <v>2</v>
      </c>
      <c r="D25" s="169"/>
      <c r="E25" s="125">
        <v>4400</v>
      </c>
      <c r="F25" s="220"/>
      <c r="G25" s="124"/>
      <c r="H25" s="124"/>
      <c r="I25" s="124"/>
      <c r="J25" s="173"/>
      <c r="K25" s="193"/>
    </row>
    <row r="26" spans="1:11" ht="15" customHeight="1">
      <c r="A26" s="278" t="s">
        <v>44</v>
      </c>
      <c r="B26" s="52" t="s">
        <v>45</v>
      </c>
      <c r="C26" s="280">
        <v>1</v>
      </c>
      <c r="D26" s="169"/>
      <c r="E26" s="62">
        <v>3600</v>
      </c>
      <c r="F26" s="220"/>
      <c r="G26" s="124"/>
      <c r="H26" s="124"/>
      <c r="I26" s="124"/>
      <c r="J26" s="173"/>
      <c r="K26" s="193"/>
    </row>
    <row r="27" spans="1:11" ht="15" customHeight="1">
      <c r="A27" s="238"/>
      <c r="B27" s="252" t="s">
        <v>46</v>
      </c>
      <c r="C27" s="222"/>
      <c r="D27" s="252">
        <v>1</v>
      </c>
      <c r="E27" s="127">
        <f>SUM(E23:E26)</f>
        <v>14200</v>
      </c>
      <c r="F27" s="223" t="s">
        <v>47</v>
      </c>
      <c r="G27" s="170">
        <v>7</v>
      </c>
      <c r="H27" s="170">
        <v>28</v>
      </c>
      <c r="I27" s="170">
        <f t="shared" ref="I27" si="0">+G27+H27</f>
        <v>35</v>
      </c>
      <c r="J27" s="174" t="s">
        <v>48</v>
      </c>
      <c r="K27" s="194" t="s">
        <v>49</v>
      </c>
    </row>
    <row r="28" spans="1:11" ht="15" customHeight="1">
      <c r="A28" s="278" t="s">
        <v>50</v>
      </c>
      <c r="B28" s="13" t="s">
        <v>51</v>
      </c>
      <c r="C28" s="279">
        <v>8</v>
      </c>
      <c r="D28" s="244"/>
      <c r="E28" s="125">
        <v>24000</v>
      </c>
      <c r="F28" s="220"/>
      <c r="G28" s="124"/>
      <c r="H28" s="124"/>
      <c r="I28" s="124"/>
      <c r="J28" s="173"/>
      <c r="K28" s="193"/>
    </row>
    <row r="29" spans="1:11" ht="15" customHeight="1">
      <c r="A29" s="278" t="s">
        <v>52</v>
      </c>
      <c r="B29" s="13" t="s">
        <v>53</v>
      </c>
      <c r="C29" s="281">
        <v>4320</v>
      </c>
      <c r="D29" s="169"/>
      <c r="E29" s="125">
        <v>73309</v>
      </c>
      <c r="F29" s="220"/>
      <c r="G29" s="124"/>
      <c r="H29" s="124"/>
      <c r="I29" s="124"/>
      <c r="J29" s="173"/>
      <c r="K29" s="193"/>
    </row>
    <row r="30" spans="1:11" ht="15" customHeight="1">
      <c r="A30" s="238"/>
      <c r="B30" s="252" t="s">
        <v>54</v>
      </c>
      <c r="C30" s="222"/>
      <c r="D30" s="252"/>
      <c r="E30" s="127">
        <f>SUM(E28:E29)</f>
        <v>97309</v>
      </c>
      <c r="F30" s="223" t="s">
        <v>55</v>
      </c>
      <c r="G30" s="170">
        <v>28</v>
      </c>
      <c r="H30" s="170">
        <v>14</v>
      </c>
      <c r="I30" s="170">
        <v>42</v>
      </c>
      <c r="J30" s="174" t="s">
        <v>56</v>
      </c>
      <c r="K30" s="194" t="s">
        <v>57</v>
      </c>
    </row>
    <row r="31" spans="1:11" ht="15" customHeight="1">
      <c r="A31" s="278" t="s">
        <v>58</v>
      </c>
      <c r="B31" s="13" t="s">
        <v>59</v>
      </c>
      <c r="C31" s="279">
        <v>28</v>
      </c>
      <c r="D31" s="244"/>
      <c r="E31" s="125">
        <v>6958</v>
      </c>
      <c r="F31" s="220"/>
      <c r="G31" s="124"/>
      <c r="H31" s="124"/>
      <c r="I31" s="124"/>
      <c r="J31" s="173"/>
      <c r="K31" s="193"/>
    </row>
    <row r="32" spans="1:11" ht="15" customHeight="1">
      <c r="A32" s="278" t="s">
        <v>60</v>
      </c>
      <c r="B32" s="13" t="s">
        <v>61</v>
      </c>
      <c r="C32" s="279">
        <v>28</v>
      </c>
      <c r="D32" s="169"/>
      <c r="E32" s="125">
        <v>8230</v>
      </c>
      <c r="F32" s="220"/>
      <c r="G32" s="124"/>
      <c r="H32" s="124"/>
      <c r="I32" s="124"/>
      <c r="J32" s="173"/>
      <c r="K32" s="193"/>
    </row>
    <row r="33" spans="1:11" ht="15" customHeight="1">
      <c r="A33" s="278" t="s">
        <v>62</v>
      </c>
      <c r="B33" s="13" t="s">
        <v>63</v>
      </c>
      <c r="C33" s="279">
        <v>192</v>
      </c>
      <c r="D33" s="169"/>
      <c r="E33" s="125">
        <v>47709</v>
      </c>
      <c r="F33" s="220"/>
      <c r="G33" s="124"/>
      <c r="H33" s="124"/>
      <c r="I33" s="124"/>
      <c r="J33" s="173"/>
      <c r="K33" s="193"/>
    </row>
    <row r="34" spans="1:11" ht="15" customHeight="1">
      <c r="A34" s="278" t="s">
        <v>64</v>
      </c>
      <c r="B34" s="13" t="s">
        <v>65</v>
      </c>
      <c r="C34" s="279">
        <v>192</v>
      </c>
      <c r="D34" s="169"/>
      <c r="E34" s="125">
        <v>56436</v>
      </c>
      <c r="F34" s="220"/>
      <c r="G34" s="124"/>
      <c r="H34" s="124"/>
      <c r="I34" s="124"/>
      <c r="J34" s="173"/>
      <c r="K34" s="193"/>
    </row>
    <row r="35" spans="1:11" ht="15" customHeight="1">
      <c r="A35" s="238"/>
      <c r="B35" s="252" t="s">
        <v>66</v>
      </c>
      <c r="C35" s="222"/>
      <c r="D35" s="252">
        <v>2</v>
      </c>
      <c r="E35" s="127">
        <f>SUM(E31:E34)</f>
        <v>119333</v>
      </c>
      <c r="F35" s="223" t="s">
        <v>55</v>
      </c>
      <c r="G35" s="170">
        <v>28</v>
      </c>
      <c r="H35" s="170">
        <v>14</v>
      </c>
      <c r="I35" s="170">
        <v>42</v>
      </c>
      <c r="J35" s="174" t="s">
        <v>48</v>
      </c>
      <c r="K35" s="194" t="s">
        <v>67</v>
      </c>
    </row>
    <row r="36" spans="1:11" ht="15" customHeight="1">
      <c r="A36" s="278" t="s">
        <v>68</v>
      </c>
      <c r="B36" s="128" t="s">
        <v>69</v>
      </c>
      <c r="C36" s="279">
        <v>12</v>
      </c>
      <c r="D36" s="219"/>
      <c r="E36" s="125">
        <v>363636</v>
      </c>
      <c r="F36" s="273"/>
      <c r="G36" s="124"/>
      <c r="H36" s="124"/>
      <c r="I36" s="124"/>
      <c r="J36" s="173"/>
      <c r="K36" s="193"/>
    </row>
    <row r="37" spans="1:11" ht="15" customHeight="1">
      <c r="A37" s="238"/>
      <c r="B37" s="252" t="s">
        <v>70</v>
      </c>
      <c r="C37" s="222"/>
      <c r="D37" s="252"/>
      <c r="E37" s="127">
        <f>+E36</f>
        <v>363636</v>
      </c>
      <c r="F37" s="274" t="s">
        <v>71</v>
      </c>
      <c r="G37" s="170">
        <v>42</v>
      </c>
      <c r="H37" s="170">
        <v>60</v>
      </c>
      <c r="I37" s="170">
        <v>142</v>
      </c>
      <c r="J37" s="174" t="s">
        <v>72</v>
      </c>
      <c r="K37" s="194" t="s">
        <v>73</v>
      </c>
    </row>
    <row r="38" spans="1:11" ht="15" customHeight="1">
      <c r="A38" s="278" t="s">
        <v>74</v>
      </c>
      <c r="B38" s="13" t="s">
        <v>75</v>
      </c>
      <c r="C38" s="281">
        <v>1080</v>
      </c>
      <c r="D38" s="246"/>
      <c r="E38" s="125">
        <v>51055</v>
      </c>
      <c r="F38" s="220"/>
      <c r="G38" s="124"/>
      <c r="H38" s="124"/>
      <c r="I38" s="124"/>
      <c r="J38" s="173"/>
      <c r="K38" s="193"/>
    </row>
    <row r="39" spans="1:11" ht="15" customHeight="1">
      <c r="A39" s="238"/>
      <c r="B39" s="252" t="s">
        <v>76</v>
      </c>
      <c r="C39" s="222"/>
      <c r="D39" s="252"/>
      <c r="E39" s="127">
        <f>+E38</f>
        <v>51055</v>
      </c>
      <c r="F39" s="223" t="s">
        <v>55</v>
      </c>
      <c r="G39" s="170">
        <v>28</v>
      </c>
      <c r="H39" s="170">
        <v>14</v>
      </c>
      <c r="I39" s="170">
        <v>42</v>
      </c>
      <c r="J39" s="174" t="s">
        <v>48</v>
      </c>
      <c r="K39" s="194" t="s">
        <v>67</v>
      </c>
    </row>
    <row r="40" spans="1:11" ht="15" customHeight="1">
      <c r="A40" s="278" t="s">
        <v>77</v>
      </c>
      <c r="B40" s="13" t="s">
        <v>78</v>
      </c>
      <c r="C40" s="279">
        <v>8</v>
      </c>
      <c r="D40" s="244"/>
      <c r="E40" s="125">
        <v>16970</v>
      </c>
      <c r="F40" s="220"/>
      <c r="G40" s="124"/>
      <c r="H40" s="124"/>
      <c r="I40" s="124"/>
      <c r="J40" s="173"/>
      <c r="K40" s="193"/>
    </row>
    <row r="41" spans="1:11" ht="15" customHeight="1">
      <c r="A41" s="278" t="s">
        <v>79</v>
      </c>
      <c r="B41" s="13" t="s">
        <v>80</v>
      </c>
      <c r="C41" s="279">
        <v>2</v>
      </c>
      <c r="D41" s="169"/>
      <c r="E41" s="125">
        <v>3030</v>
      </c>
      <c r="F41" s="220"/>
      <c r="G41" s="124"/>
      <c r="H41" s="124"/>
      <c r="I41" s="124"/>
      <c r="J41" s="173"/>
      <c r="K41" s="193"/>
    </row>
    <row r="42" spans="1:11" ht="15" customHeight="1">
      <c r="A42" s="238"/>
      <c r="B42" s="252" t="s">
        <v>81</v>
      </c>
      <c r="C42" s="222"/>
      <c r="D42" s="252"/>
      <c r="E42" s="127">
        <f>SUM(E40:E41)</f>
        <v>20000</v>
      </c>
      <c r="F42" s="223" t="s">
        <v>55</v>
      </c>
      <c r="G42" s="170">
        <v>42</v>
      </c>
      <c r="H42" s="170">
        <v>7</v>
      </c>
      <c r="I42" s="170">
        <v>49</v>
      </c>
      <c r="J42" s="174" t="s">
        <v>82</v>
      </c>
      <c r="K42" s="194" t="s">
        <v>83</v>
      </c>
    </row>
    <row r="43" spans="1:11" ht="15" customHeight="1">
      <c r="A43" s="278" t="s">
        <v>84</v>
      </c>
      <c r="B43" s="13" t="s">
        <v>85</v>
      </c>
      <c r="C43" s="279">
        <v>12</v>
      </c>
      <c r="D43" s="246"/>
      <c r="E43" s="125">
        <v>7273</v>
      </c>
      <c r="F43" s="220"/>
      <c r="G43" s="124"/>
      <c r="H43" s="124"/>
      <c r="I43" s="124"/>
      <c r="J43" s="173"/>
      <c r="K43" s="193"/>
    </row>
    <row r="44" spans="1:11" ht="15" customHeight="1" thickBot="1">
      <c r="A44" s="239"/>
      <c r="B44" s="255" t="s">
        <v>86</v>
      </c>
      <c r="C44" s="227"/>
      <c r="D44" s="255"/>
      <c r="E44" s="129">
        <f>+E43</f>
        <v>7273</v>
      </c>
      <c r="F44" s="275" t="s">
        <v>47</v>
      </c>
      <c r="G44" s="199">
        <v>5</v>
      </c>
      <c r="H44" s="199">
        <v>5</v>
      </c>
      <c r="I44" s="199">
        <v>10</v>
      </c>
      <c r="J44" s="200" t="s">
        <v>87</v>
      </c>
      <c r="K44" s="237" t="s">
        <v>88</v>
      </c>
    </row>
    <row r="45" spans="1:11" ht="15" customHeight="1" thickBot="1">
      <c r="A45" s="225" t="s">
        <v>89</v>
      </c>
      <c r="B45" s="226"/>
      <c r="C45" s="226"/>
      <c r="D45" s="226"/>
      <c r="E45" s="236">
        <f>+SUM(E27+E30+E35+E37+E39+E42+E44)</f>
        <v>672806</v>
      </c>
      <c r="F45" s="354"/>
      <c r="G45" s="355"/>
      <c r="H45" s="355"/>
      <c r="I45" s="355"/>
      <c r="J45" s="355"/>
      <c r="K45" s="356"/>
    </row>
    <row r="46" spans="1:11" ht="15" customHeight="1">
      <c r="A46" s="130"/>
      <c r="B46" s="130"/>
      <c r="C46" s="130"/>
      <c r="D46" s="130"/>
      <c r="E46" s="130"/>
      <c r="F46" s="130"/>
    </row>
    <row r="47" spans="1:11" ht="15" customHeight="1">
      <c r="A47" s="342" t="s">
        <v>90</v>
      </c>
      <c r="B47" s="342"/>
      <c r="C47" s="342"/>
      <c r="D47" s="342"/>
      <c r="E47" s="342"/>
      <c r="F47" s="342"/>
      <c r="G47" s="14"/>
      <c r="H47" s="14"/>
      <c r="I47" s="14"/>
      <c r="J47" s="14"/>
      <c r="K47" s="15"/>
    </row>
    <row r="48" spans="1:11" ht="15" customHeight="1">
      <c r="A48" s="341" t="s">
        <v>91</v>
      </c>
      <c r="B48" s="341"/>
      <c r="C48" s="341"/>
      <c r="D48" s="341"/>
      <c r="E48" s="341"/>
      <c r="F48" s="341"/>
      <c r="G48" s="14"/>
      <c r="H48" s="14"/>
      <c r="I48" s="14"/>
      <c r="J48" s="14"/>
      <c r="K48" s="15"/>
    </row>
    <row r="49" spans="1:11" ht="15" customHeight="1">
      <c r="A49" s="5"/>
      <c r="B49" s="5"/>
      <c r="C49" s="5"/>
      <c r="D49" s="5"/>
      <c r="E49" s="6"/>
      <c r="F49" s="7"/>
      <c r="G49" s="6"/>
      <c r="H49" s="5"/>
      <c r="I49" s="5"/>
      <c r="J49" s="5"/>
      <c r="K49" s="3"/>
    </row>
    <row r="50" spans="1:11" ht="15" customHeight="1">
      <c r="A50" s="5"/>
      <c r="B50" s="5"/>
      <c r="C50" s="5"/>
      <c r="D50" s="5"/>
      <c r="E50" s="6"/>
      <c r="F50" s="7"/>
      <c r="G50" s="6"/>
      <c r="H50" s="5"/>
      <c r="I50" s="5"/>
      <c r="J50" s="5"/>
      <c r="K50" s="3"/>
    </row>
  </sheetData>
  <mergeCells count="34">
    <mergeCell ref="D2:K2"/>
    <mergeCell ref="D3:K3"/>
    <mergeCell ref="D4:K4"/>
    <mergeCell ref="D5:K5"/>
    <mergeCell ref="D6:K6"/>
    <mergeCell ref="G11:K11"/>
    <mergeCell ref="K14:K17"/>
    <mergeCell ref="K18:K20"/>
    <mergeCell ref="D7:K7"/>
    <mergeCell ref="D8:K8"/>
    <mergeCell ref="A10:K10"/>
    <mergeCell ref="A2:C2"/>
    <mergeCell ref="A8:C8"/>
    <mergeCell ref="A3:C3"/>
    <mergeCell ref="A4:C4"/>
    <mergeCell ref="A5:C5"/>
    <mergeCell ref="A6:C6"/>
    <mergeCell ref="A7:C7"/>
    <mergeCell ref="A48:F48"/>
    <mergeCell ref="A47:F47"/>
    <mergeCell ref="H12:H13"/>
    <mergeCell ref="J12:J13"/>
    <mergeCell ref="G14:G20"/>
    <mergeCell ref="I14:I20"/>
    <mergeCell ref="J14:J20"/>
    <mergeCell ref="A11:A21"/>
    <mergeCell ref="B11:B21"/>
    <mergeCell ref="F45:K45"/>
    <mergeCell ref="G12:G13"/>
    <mergeCell ref="H14:H20"/>
    <mergeCell ref="E11:E21"/>
    <mergeCell ref="D11:D21"/>
    <mergeCell ref="C11:C21"/>
    <mergeCell ref="F11:F21"/>
  </mergeCells>
  <conditionalFormatting sqref="B26">
    <cfRule type="cellIs" dxfId="5" priority="1" stopIfTrue="1" operator="equal">
      <formula>"(blank)"</formula>
    </cfRule>
  </conditionalFormatting>
  <conditionalFormatting sqref="B24">
    <cfRule type="cellIs" dxfId="4" priority="2" stopIfTrue="1" operator="equal">
      <formula>"(blank)"</formula>
    </cfRule>
  </conditionalFormatting>
  <pageMargins left="0.19685039370078741" right="0.19685039370078741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994DC-A8FD-4A0E-A7B3-C4C6AE04D395}">
  <sheetPr>
    <tabColor rgb="FF00B0F0"/>
    <pageSetUpPr fitToPage="1"/>
  </sheetPr>
  <dimension ref="A1:K45"/>
  <sheetViews>
    <sheetView workbookViewId="0">
      <selection activeCell="B32" sqref="B32"/>
    </sheetView>
  </sheetViews>
  <sheetFormatPr defaultRowHeight="15"/>
  <cols>
    <col min="1" max="1" width="10.7109375" customWidth="1"/>
    <col min="2" max="2" width="50.7109375" customWidth="1"/>
    <col min="3" max="5" width="10.7109375" customWidth="1"/>
    <col min="6" max="6" width="15.7109375" customWidth="1"/>
    <col min="7" max="7" width="11.7109375" customWidth="1"/>
    <col min="8" max="11" width="10.7109375" customWidth="1"/>
  </cols>
  <sheetData>
    <row r="1" spans="1:11" ht="15" customHeight="1" thickBot="1">
      <c r="A1" s="21" t="s">
        <v>0</v>
      </c>
      <c r="J1" s="1"/>
      <c r="K1" s="2"/>
    </row>
    <row r="2" spans="1:11" ht="15" customHeight="1">
      <c r="A2" s="394" t="s">
        <v>1</v>
      </c>
      <c r="B2" s="395"/>
      <c r="C2" s="395"/>
      <c r="D2" s="386" t="str">
        <f>SUPPLY!D2</f>
        <v>NCA WASH Project</v>
      </c>
      <c r="E2" s="387"/>
      <c r="F2" s="387"/>
      <c r="G2" s="387"/>
      <c r="H2" s="387"/>
      <c r="I2" s="387"/>
      <c r="J2" s="387"/>
      <c r="K2" s="388"/>
    </row>
    <row r="3" spans="1:11" ht="15" customHeight="1">
      <c r="A3" s="389" t="s">
        <v>3</v>
      </c>
      <c r="B3" s="390"/>
      <c r="C3" s="390"/>
      <c r="D3" s="377">
        <f>SUPPLY!D3</f>
        <v>999999</v>
      </c>
      <c r="E3" s="378"/>
      <c r="F3" s="378"/>
      <c r="G3" s="378"/>
      <c r="H3" s="378"/>
      <c r="I3" s="378"/>
      <c r="J3" s="378"/>
      <c r="K3" s="379"/>
    </row>
    <row r="4" spans="1:11" ht="15" customHeight="1">
      <c r="A4" s="389" t="s">
        <v>4</v>
      </c>
      <c r="B4" s="390"/>
      <c r="C4" s="390"/>
      <c r="D4" s="377" t="str">
        <f>SUPPLY!D4</f>
        <v>International Funding Agency</v>
      </c>
      <c r="E4" s="378"/>
      <c r="F4" s="378"/>
      <c r="G4" s="378"/>
      <c r="H4" s="378"/>
      <c r="I4" s="378"/>
      <c r="J4" s="378"/>
      <c r="K4" s="379"/>
    </row>
    <row r="5" spans="1:11" ht="15" customHeight="1">
      <c r="A5" s="389" t="s">
        <v>6</v>
      </c>
      <c r="B5" s="390"/>
      <c r="C5" s="390"/>
      <c r="D5" s="377" t="str">
        <f>SUPPLY!D5</f>
        <v>01 January 20XX to 31 December 20XX</v>
      </c>
      <c r="E5" s="378"/>
      <c r="F5" s="378"/>
      <c r="G5" s="378"/>
      <c r="H5" s="378"/>
      <c r="I5" s="378"/>
      <c r="J5" s="378"/>
      <c r="K5" s="379"/>
    </row>
    <row r="6" spans="1:11" ht="15" customHeight="1">
      <c r="A6" s="389" t="s">
        <v>8</v>
      </c>
      <c r="B6" s="390"/>
      <c r="C6" s="390"/>
      <c r="D6" s="377" t="str">
        <f>SUPPLY!D6</f>
        <v>15 December 20XX</v>
      </c>
      <c r="E6" s="378"/>
      <c r="F6" s="378"/>
      <c r="G6" s="378"/>
      <c r="H6" s="378"/>
      <c r="I6" s="378"/>
      <c r="J6" s="378"/>
      <c r="K6" s="379"/>
    </row>
    <row r="7" spans="1:11" ht="15" customHeight="1">
      <c r="A7" s="389" t="s">
        <v>10</v>
      </c>
      <c r="B7" s="390"/>
      <c r="C7" s="390"/>
      <c r="D7" s="377" t="str">
        <f>SUPPLY!D7</f>
        <v>v1</v>
      </c>
      <c r="E7" s="378"/>
      <c r="F7" s="378"/>
      <c r="G7" s="378"/>
      <c r="H7" s="378"/>
      <c r="I7" s="378"/>
      <c r="J7" s="378"/>
      <c r="K7" s="379"/>
    </row>
    <row r="8" spans="1:11" ht="15" customHeight="1" thickBot="1">
      <c r="A8" s="391" t="s">
        <v>12</v>
      </c>
      <c r="B8" s="392"/>
      <c r="C8" s="392"/>
      <c r="D8" s="380" t="str">
        <f>SUPPLY!D8</f>
        <v>See notes</v>
      </c>
      <c r="E8" s="381"/>
      <c r="F8" s="381"/>
      <c r="G8" s="381"/>
      <c r="H8" s="381"/>
      <c r="I8" s="381"/>
      <c r="J8" s="381"/>
      <c r="K8" s="382"/>
    </row>
    <row r="9" spans="1:11" ht="15" customHeight="1" thickBot="1">
      <c r="A9" s="22"/>
      <c r="B9" s="4"/>
      <c r="C9" s="4"/>
      <c r="D9" s="4"/>
      <c r="E9" s="4"/>
      <c r="F9" s="4"/>
      <c r="G9" s="4"/>
      <c r="H9" s="4"/>
      <c r="I9" s="4"/>
      <c r="J9" s="4"/>
      <c r="K9" s="23"/>
    </row>
    <row r="10" spans="1:11" ht="15" customHeight="1" thickBot="1">
      <c r="A10" s="383" t="s">
        <v>14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5"/>
    </row>
    <row r="11" spans="1:11" ht="15" customHeight="1" thickBot="1">
      <c r="A11" s="352" t="s">
        <v>15</v>
      </c>
      <c r="B11" s="352" t="s">
        <v>16</v>
      </c>
      <c r="C11" s="352" t="s">
        <v>17</v>
      </c>
      <c r="D11" s="352" t="s">
        <v>18</v>
      </c>
      <c r="E11" s="357" t="s">
        <v>19</v>
      </c>
      <c r="F11" s="352" t="s">
        <v>20</v>
      </c>
      <c r="G11" s="369" t="s">
        <v>21</v>
      </c>
      <c r="H11" s="370"/>
      <c r="I11" s="370"/>
      <c r="J11" s="370"/>
      <c r="K11" s="371"/>
    </row>
    <row r="12" spans="1:11" ht="15" customHeight="1">
      <c r="A12" s="352"/>
      <c r="B12" s="433"/>
      <c r="C12" s="352"/>
      <c r="D12" s="352"/>
      <c r="E12" s="358"/>
      <c r="F12" s="352"/>
      <c r="G12" s="343" t="s">
        <v>22</v>
      </c>
      <c r="H12" s="343" t="s">
        <v>23</v>
      </c>
      <c r="I12" s="8" t="s">
        <v>24</v>
      </c>
      <c r="J12" s="345" t="s">
        <v>25</v>
      </c>
      <c r="K12" s="240" t="s">
        <v>26</v>
      </c>
    </row>
    <row r="13" spans="1:11" ht="15" customHeight="1" thickBot="1">
      <c r="A13" s="352"/>
      <c r="B13" s="433"/>
      <c r="C13" s="352"/>
      <c r="D13" s="352"/>
      <c r="E13" s="358"/>
      <c r="F13" s="352"/>
      <c r="G13" s="344"/>
      <c r="H13" s="344"/>
      <c r="I13" s="8" t="s">
        <v>27</v>
      </c>
      <c r="J13" s="346"/>
      <c r="K13" s="241" t="s">
        <v>28</v>
      </c>
    </row>
    <row r="14" spans="1:11" ht="15" customHeight="1">
      <c r="A14" s="352"/>
      <c r="B14" s="433"/>
      <c r="C14" s="352"/>
      <c r="D14" s="352"/>
      <c r="E14" s="358"/>
      <c r="F14" s="352"/>
      <c r="G14" s="347" t="s">
        <v>29</v>
      </c>
      <c r="H14" s="347" t="s">
        <v>30</v>
      </c>
      <c r="I14" s="343" t="s">
        <v>31</v>
      </c>
      <c r="J14" s="345" t="s">
        <v>32</v>
      </c>
      <c r="K14" s="372" t="s">
        <v>33</v>
      </c>
    </row>
    <row r="15" spans="1:11" ht="15" customHeight="1">
      <c r="A15" s="352"/>
      <c r="B15" s="433"/>
      <c r="C15" s="352"/>
      <c r="D15" s="352"/>
      <c r="E15" s="358"/>
      <c r="F15" s="352"/>
      <c r="G15" s="348"/>
      <c r="H15" s="348"/>
      <c r="I15" s="350"/>
      <c r="J15" s="351"/>
      <c r="K15" s="373"/>
    </row>
    <row r="16" spans="1:11" ht="15" customHeight="1">
      <c r="A16" s="352"/>
      <c r="B16" s="433"/>
      <c r="C16" s="352"/>
      <c r="D16" s="352"/>
      <c r="E16" s="358"/>
      <c r="F16" s="352"/>
      <c r="G16" s="348"/>
      <c r="H16" s="348"/>
      <c r="I16" s="350"/>
      <c r="J16" s="351"/>
      <c r="K16" s="373"/>
    </row>
    <row r="17" spans="1:11" ht="15" customHeight="1">
      <c r="A17" s="352"/>
      <c r="B17" s="433"/>
      <c r="C17" s="352"/>
      <c r="D17" s="352"/>
      <c r="E17" s="358"/>
      <c r="F17" s="352"/>
      <c r="G17" s="348"/>
      <c r="H17" s="348"/>
      <c r="I17" s="350"/>
      <c r="J17" s="351"/>
      <c r="K17" s="373"/>
    </row>
    <row r="18" spans="1:11" ht="15" customHeight="1">
      <c r="A18" s="352"/>
      <c r="B18" s="433"/>
      <c r="C18" s="352"/>
      <c r="D18" s="352"/>
      <c r="E18" s="358"/>
      <c r="F18" s="352"/>
      <c r="G18" s="348"/>
      <c r="H18" s="348"/>
      <c r="I18" s="350"/>
      <c r="J18" s="351"/>
      <c r="K18" s="374" t="s">
        <v>34</v>
      </c>
    </row>
    <row r="19" spans="1:11" ht="15" customHeight="1">
      <c r="A19" s="352"/>
      <c r="B19" s="433"/>
      <c r="C19" s="352"/>
      <c r="D19" s="352"/>
      <c r="E19" s="358"/>
      <c r="F19" s="352"/>
      <c r="G19" s="348"/>
      <c r="H19" s="348"/>
      <c r="I19" s="350"/>
      <c r="J19" s="351"/>
      <c r="K19" s="375"/>
    </row>
    <row r="20" spans="1:11" ht="15" customHeight="1" thickBot="1">
      <c r="A20" s="352"/>
      <c r="B20" s="433"/>
      <c r="C20" s="352"/>
      <c r="D20" s="352"/>
      <c r="E20" s="358"/>
      <c r="F20" s="352"/>
      <c r="G20" s="349"/>
      <c r="H20" s="349"/>
      <c r="I20" s="344"/>
      <c r="J20" s="346"/>
      <c r="K20" s="376"/>
    </row>
    <row r="21" spans="1:11" ht="15" customHeight="1" thickBot="1">
      <c r="A21" s="353"/>
      <c r="B21" s="434"/>
      <c r="C21" s="352"/>
      <c r="D21" s="352"/>
      <c r="E21" s="359"/>
      <c r="F21" s="353"/>
      <c r="G21" s="11" t="s">
        <v>35</v>
      </c>
      <c r="H21" s="11" t="s">
        <v>35</v>
      </c>
      <c r="I21" s="11" t="s">
        <v>35</v>
      </c>
      <c r="J21" s="24" t="s">
        <v>36</v>
      </c>
      <c r="K21" s="242" t="s">
        <v>36</v>
      </c>
    </row>
    <row r="22" spans="1:11" ht="15" customHeight="1" thickBot="1">
      <c r="A22" s="247" t="s">
        <v>92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56"/>
    </row>
    <row r="23" spans="1:11" ht="15" customHeight="1">
      <c r="A23" s="120">
        <v>2.1</v>
      </c>
      <c r="B23" s="41" t="s">
        <v>93</v>
      </c>
      <c r="C23" s="121">
        <v>1</v>
      </c>
      <c r="D23" s="221"/>
      <c r="E23" s="122">
        <v>65455</v>
      </c>
      <c r="F23" s="272"/>
      <c r="G23" s="121"/>
      <c r="H23" s="121"/>
      <c r="I23" s="121"/>
      <c r="J23" s="172"/>
      <c r="K23" s="192"/>
    </row>
    <row r="24" spans="1:11" ht="15" customHeight="1">
      <c r="A24" s="277">
        <v>2.5</v>
      </c>
      <c r="B24" s="16" t="s">
        <v>94</v>
      </c>
      <c r="C24" s="279">
        <v>1</v>
      </c>
      <c r="D24" s="169"/>
      <c r="E24" s="125">
        <v>174545</v>
      </c>
      <c r="F24" s="220"/>
      <c r="G24" s="124"/>
      <c r="H24" s="124"/>
      <c r="I24" s="124"/>
      <c r="J24" s="173"/>
      <c r="K24" s="193"/>
    </row>
    <row r="25" spans="1:11" ht="15" customHeight="1">
      <c r="A25" s="284"/>
      <c r="B25" s="243" t="s">
        <v>95</v>
      </c>
      <c r="C25" s="228"/>
      <c r="D25" s="251"/>
      <c r="E25" s="161">
        <f>+E23+E24</f>
        <v>240000</v>
      </c>
      <c r="F25" s="223"/>
      <c r="G25" s="181"/>
      <c r="H25" s="181"/>
      <c r="I25" s="181"/>
      <c r="J25" s="182"/>
      <c r="K25" s="193"/>
    </row>
    <row r="26" spans="1:11" ht="15" customHeight="1">
      <c r="A26" s="277" t="s">
        <v>96</v>
      </c>
      <c r="B26" s="131" t="s">
        <v>97</v>
      </c>
      <c r="C26" s="279">
        <v>1</v>
      </c>
      <c r="D26" s="169"/>
      <c r="E26" s="125">
        <v>21818</v>
      </c>
      <c r="F26" s="220"/>
      <c r="G26" s="124"/>
      <c r="H26" s="124"/>
      <c r="I26" s="124"/>
      <c r="J26" s="173"/>
      <c r="K26" s="193"/>
    </row>
    <row r="27" spans="1:11" ht="15" customHeight="1">
      <c r="A27" s="277" t="s">
        <v>98</v>
      </c>
      <c r="B27" s="16" t="s">
        <v>99</v>
      </c>
      <c r="C27" s="279">
        <v>1</v>
      </c>
      <c r="D27" s="169"/>
      <c r="E27" s="125">
        <v>21818</v>
      </c>
      <c r="F27" s="220"/>
      <c r="G27" s="124"/>
      <c r="H27" s="124"/>
      <c r="I27" s="124"/>
      <c r="J27" s="173"/>
      <c r="K27" s="193"/>
    </row>
    <row r="28" spans="1:11" ht="15" customHeight="1">
      <c r="A28" s="284"/>
      <c r="B28" s="243" t="s">
        <v>100</v>
      </c>
      <c r="C28" s="285"/>
      <c r="D28" s="243"/>
      <c r="E28" s="161">
        <f>+E26+E27</f>
        <v>43636</v>
      </c>
      <c r="F28" s="223"/>
      <c r="G28" s="181"/>
      <c r="H28" s="181"/>
      <c r="I28" s="181"/>
      <c r="J28" s="182"/>
      <c r="K28" s="193"/>
    </row>
    <row r="29" spans="1:11" ht="15" customHeight="1">
      <c r="A29" s="283"/>
      <c r="B29" s="252" t="s">
        <v>101</v>
      </c>
      <c r="C29" s="222"/>
      <c r="D29" s="252">
        <v>3</v>
      </c>
      <c r="E29" s="127">
        <f>+E25+E28</f>
        <v>283636</v>
      </c>
      <c r="F29" s="223" t="s">
        <v>102</v>
      </c>
      <c r="G29" s="181">
        <v>42</v>
      </c>
      <c r="H29" s="181" t="s">
        <v>103</v>
      </c>
      <c r="I29" s="181">
        <v>42</v>
      </c>
      <c r="J29" s="182" t="s">
        <v>104</v>
      </c>
      <c r="K29" s="249" t="s">
        <v>105</v>
      </c>
    </row>
    <row r="30" spans="1:11" ht="15" customHeight="1">
      <c r="A30" s="278" t="s">
        <v>106</v>
      </c>
      <c r="B30" s="13" t="s">
        <v>107</v>
      </c>
      <c r="C30" s="279">
        <v>6</v>
      </c>
      <c r="D30" s="124"/>
      <c r="E30" s="125">
        <v>7273</v>
      </c>
      <c r="F30" s="220"/>
      <c r="G30" s="124"/>
      <c r="H30" s="124"/>
      <c r="I30" s="124"/>
      <c r="J30" s="173"/>
      <c r="K30" s="193"/>
    </row>
    <row r="31" spans="1:11" ht="15" customHeight="1">
      <c r="A31" s="283"/>
      <c r="B31" s="252" t="s">
        <v>108</v>
      </c>
      <c r="C31" s="222"/>
      <c r="D31" s="253"/>
      <c r="E31" s="127">
        <f>+E30</f>
        <v>7273</v>
      </c>
      <c r="F31" s="223" t="s">
        <v>47</v>
      </c>
      <c r="G31" s="170">
        <v>5</v>
      </c>
      <c r="H31" s="170">
        <v>5</v>
      </c>
      <c r="I31" s="170">
        <v>10</v>
      </c>
      <c r="J31" s="174" t="s">
        <v>109</v>
      </c>
      <c r="K31" s="194" t="s">
        <v>110</v>
      </c>
    </row>
    <row r="32" spans="1:11" ht="15" customHeight="1">
      <c r="A32" s="176" t="s">
        <v>111</v>
      </c>
      <c r="B32" s="287" t="s">
        <v>112</v>
      </c>
      <c r="C32" s="177">
        <v>1</v>
      </c>
      <c r="D32" s="254"/>
      <c r="E32" s="175">
        <v>2500</v>
      </c>
      <c r="F32" s="220"/>
      <c r="G32" s="183"/>
      <c r="H32" s="183"/>
      <c r="I32" s="183"/>
      <c r="J32" s="184"/>
      <c r="K32" s="250"/>
    </row>
    <row r="33" spans="1:11" ht="15" customHeight="1">
      <c r="A33" s="283"/>
      <c r="B33" s="252" t="s">
        <v>113</v>
      </c>
      <c r="C33" s="222"/>
      <c r="D33" s="253"/>
      <c r="E33" s="127">
        <f>+E32</f>
        <v>2500</v>
      </c>
      <c r="F33" s="223" t="s">
        <v>47</v>
      </c>
      <c r="G33" s="170">
        <v>28</v>
      </c>
      <c r="H33" s="170">
        <v>7</v>
      </c>
      <c r="I33" s="170">
        <v>35</v>
      </c>
      <c r="J33" s="174" t="s">
        <v>114</v>
      </c>
      <c r="K33" s="194" t="s">
        <v>115</v>
      </c>
    </row>
    <row r="34" spans="1:11" ht="15" customHeight="1">
      <c r="A34" s="286" t="s">
        <v>116</v>
      </c>
      <c r="B34" s="128" t="s">
        <v>117</v>
      </c>
      <c r="C34" s="279">
        <v>5</v>
      </c>
      <c r="D34" s="245"/>
      <c r="E34" s="125">
        <v>2273</v>
      </c>
      <c r="F34" s="220"/>
      <c r="G34" s="124"/>
      <c r="H34" s="124"/>
      <c r="I34" s="124"/>
      <c r="J34" s="173"/>
      <c r="K34" s="193"/>
    </row>
    <row r="35" spans="1:11" ht="15" customHeight="1">
      <c r="A35" s="283"/>
      <c r="B35" s="252" t="s">
        <v>118</v>
      </c>
      <c r="C35" s="222"/>
      <c r="D35" s="253"/>
      <c r="E35" s="127">
        <f>+E34</f>
        <v>2273</v>
      </c>
      <c r="F35" s="223" t="s">
        <v>47</v>
      </c>
      <c r="G35" s="170">
        <v>7</v>
      </c>
      <c r="H35" s="170">
        <v>0</v>
      </c>
      <c r="I35" s="170">
        <v>7</v>
      </c>
      <c r="J35" s="174" t="s">
        <v>119</v>
      </c>
      <c r="K35" s="194" t="s">
        <v>120</v>
      </c>
    </row>
    <row r="36" spans="1:11" ht="15" customHeight="1">
      <c r="A36" s="278" t="s">
        <v>121</v>
      </c>
      <c r="B36" s="13" t="s">
        <v>122</v>
      </c>
      <c r="C36" s="279">
        <v>12</v>
      </c>
      <c r="D36" s="246"/>
      <c r="E36" s="125">
        <v>8727</v>
      </c>
      <c r="F36" s="220"/>
      <c r="G36" s="124"/>
      <c r="H36" s="124"/>
      <c r="I36" s="124"/>
      <c r="J36" s="173"/>
      <c r="K36" s="193"/>
    </row>
    <row r="37" spans="1:11" ht="15" customHeight="1">
      <c r="A37" s="283"/>
      <c r="B37" s="252" t="s">
        <v>123</v>
      </c>
      <c r="C37" s="222"/>
      <c r="D37" s="252">
        <v>4</v>
      </c>
      <c r="E37" s="127">
        <f>+E36</f>
        <v>8727</v>
      </c>
      <c r="F37" s="223" t="s">
        <v>47</v>
      </c>
      <c r="G37" s="170">
        <v>28</v>
      </c>
      <c r="H37" s="170">
        <v>7</v>
      </c>
      <c r="I37" s="170">
        <v>35</v>
      </c>
      <c r="J37" s="174" t="s">
        <v>124</v>
      </c>
      <c r="K37" s="194" t="s">
        <v>125</v>
      </c>
    </row>
    <row r="38" spans="1:11" ht="15" customHeight="1">
      <c r="A38" s="278" t="s">
        <v>126</v>
      </c>
      <c r="B38" s="13" t="s">
        <v>127</v>
      </c>
      <c r="C38" s="279">
        <v>12</v>
      </c>
      <c r="D38" s="124"/>
      <c r="E38" s="125">
        <v>17455</v>
      </c>
      <c r="F38" s="220"/>
      <c r="G38" s="124"/>
      <c r="H38" s="124"/>
      <c r="I38" s="124"/>
      <c r="J38" s="173"/>
      <c r="K38" s="193"/>
    </row>
    <row r="39" spans="1:11" ht="15" customHeight="1" thickBot="1">
      <c r="A39" s="282"/>
      <c r="B39" s="255" t="s">
        <v>128</v>
      </c>
      <c r="C39" s="227"/>
      <c r="D39" s="232"/>
      <c r="E39" s="129">
        <f>+E38</f>
        <v>17455</v>
      </c>
      <c r="F39" s="275" t="s">
        <v>55</v>
      </c>
      <c r="G39" s="199">
        <v>28</v>
      </c>
      <c r="H39" s="199">
        <v>7</v>
      </c>
      <c r="I39" s="199">
        <v>35</v>
      </c>
      <c r="J39" s="200" t="s">
        <v>124</v>
      </c>
      <c r="K39" s="237" t="s">
        <v>125</v>
      </c>
    </row>
    <row r="40" spans="1:11" ht="15" customHeight="1" thickBot="1">
      <c r="A40" s="225" t="s">
        <v>129</v>
      </c>
      <c r="B40" s="226"/>
      <c r="C40" s="226"/>
      <c r="D40" s="226"/>
      <c r="E40" s="166">
        <f>SUM(E29+E31+E33+E35+E37+E39)</f>
        <v>321864</v>
      </c>
      <c r="F40" s="393"/>
      <c r="G40" s="355"/>
      <c r="H40" s="355"/>
      <c r="I40" s="355"/>
      <c r="J40" s="355"/>
      <c r="K40" s="356"/>
    </row>
    <row r="41" spans="1:11" ht="15" customHeight="1">
      <c r="A41" s="178"/>
      <c r="B41" s="178"/>
      <c r="C41" s="178"/>
      <c r="D41" s="178"/>
      <c r="E41" s="178"/>
      <c r="F41" s="179"/>
      <c r="G41" s="180"/>
      <c r="H41" s="180"/>
      <c r="I41" s="180"/>
      <c r="J41" s="180"/>
      <c r="K41" s="180"/>
    </row>
    <row r="42" spans="1:11" ht="15" customHeight="1">
      <c r="A42" s="130" t="s">
        <v>130</v>
      </c>
      <c r="B42" s="130"/>
      <c r="C42" s="130"/>
      <c r="D42" s="130"/>
      <c r="E42" s="130"/>
      <c r="F42" s="130"/>
    </row>
    <row r="43" spans="1:11" ht="15" customHeight="1">
      <c r="A43" s="341" t="s">
        <v>131</v>
      </c>
      <c r="B43" s="341"/>
      <c r="C43" s="341"/>
      <c r="D43" s="341"/>
      <c r="E43" s="341"/>
      <c r="F43" s="341"/>
      <c r="G43" s="14"/>
      <c r="H43" s="14"/>
      <c r="I43" s="14"/>
      <c r="J43" s="14"/>
      <c r="K43" s="15"/>
    </row>
    <row r="44" spans="1:11" ht="15" customHeight="1">
      <c r="A44" s="5"/>
      <c r="B44" s="5"/>
      <c r="C44" s="5"/>
      <c r="D44" s="5"/>
      <c r="E44" s="6"/>
      <c r="F44" s="7"/>
      <c r="G44" s="6"/>
      <c r="H44" s="5"/>
      <c r="I44" s="5"/>
      <c r="J44" s="5"/>
      <c r="K44" s="3"/>
    </row>
    <row r="45" spans="1:11" ht="15" customHeight="1">
      <c r="A45" s="5"/>
      <c r="B45" s="5"/>
      <c r="C45" s="5"/>
      <c r="D45" s="5"/>
      <c r="E45" s="6"/>
      <c r="F45" s="7"/>
      <c r="G45" s="6"/>
      <c r="H45" s="5"/>
      <c r="I45" s="5"/>
      <c r="J45" s="5"/>
      <c r="K45" s="3"/>
    </row>
  </sheetData>
  <mergeCells count="33">
    <mergeCell ref="D2:K2"/>
    <mergeCell ref="A10:K10"/>
    <mergeCell ref="D8:K8"/>
    <mergeCell ref="D7:K7"/>
    <mergeCell ref="K14:K17"/>
    <mergeCell ref="G12:G13"/>
    <mergeCell ref="H12:H13"/>
    <mergeCell ref="J12:J13"/>
    <mergeCell ref="A2:C2"/>
    <mergeCell ref="A6:C6"/>
    <mergeCell ref="D6:K6"/>
    <mergeCell ref="D5:K5"/>
    <mergeCell ref="D4:K4"/>
    <mergeCell ref="D3:K3"/>
    <mergeCell ref="A3:C3"/>
    <mergeCell ref="A4:C4"/>
    <mergeCell ref="A43:F43"/>
    <mergeCell ref="G14:G20"/>
    <mergeCell ref="H14:H20"/>
    <mergeCell ref="I14:I20"/>
    <mergeCell ref="J14:J20"/>
    <mergeCell ref="A11:A21"/>
    <mergeCell ref="B11:B21"/>
    <mergeCell ref="C11:C21"/>
    <mergeCell ref="D11:D21"/>
    <mergeCell ref="F40:K40"/>
    <mergeCell ref="K18:K20"/>
    <mergeCell ref="G11:K11"/>
    <mergeCell ref="A5:C5"/>
    <mergeCell ref="A8:C8"/>
    <mergeCell ref="A7:C7"/>
    <mergeCell ref="E11:E21"/>
    <mergeCell ref="F11:F21"/>
  </mergeCells>
  <pageMargins left="0.19685039370078741" right="0.19685039370078741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385DB-2B72-4E57-B2CA-0DB51C178624}">
  <sheetPr>
    <tabColor rgb="FFFFC000"/>
    <pageSetUpPr fitToPage="1"/>
  </sheetPr>
  <dimension ref="A1:K33"/>
  <sheetViews>
    <sheetView workbookViewId="0"/>
  </sheetViews>
  <sheetFormatPr defaultRowHeight="15"/>
  <cols>
    <col min="1" max="1" width="10.7109375" customWidth="1"/>
    <col min="2" max="2" width="50.7109375" customWidth="1"/>
    <col min="3" max="5" width="10.7109375" customWidth="1"/>
    <col min="6" max="6" width="15.7109375" customWidth="1"/>
    <col min="7" max="7" width="11.7109375" customWidth="1"/>
    <col min="8" max="11" width="10.7109375" customWidth="1"/>
  </cols>
  <sheetData>
    <row r="1" spans="1:11" ht="15" customHeight="1" thickBot="1">
      <c r="A1" s="21" t="s">
        <v>0</v>
      </c>
      <c r="J1" s="1"/>
      <c r="K1" s="2"/>
    </row>
    <row r="2" spans="1:11" ht="15" customHeight="1">
      <c r="A2" s="394" t="s">
        <v>1</v>
      </c>
      <c r="B2" s="395"/>
      <c r="C2" s="395"/>
      <c r="D2" s="386" t="str">
        <f>SUPPLY!D2</f>
        <v>NCA WASH Project</v>
      </c>
      <c r="E2" s="387"/>
      <c r="F2" s="387"/>
      <c r="G2" s="387"/>
      <c r="H2" s="387"/>
      <c r="I2" s="387"/>
      <c r="J2" s="387"/>
      <c r="K2" s="388"/>
    </row>
    <row r="3" spans="1:11" ht="15" customHeight="1">
      <c r="A3" s="389" t="s">
        <v>3</v>
      </c>
      <c r="B3" s="390"/>
      <c r="C3" s="390"/>
      <c r="D3" s="377">
        <f>SUPPLY!D3</f>
        <v>999999</v>
      </c>
      <c r="E3" s="378"/>
      <c r="F3" s="378"/>
      <c r="G3" s="378"/>
      <c r="H3" s="378"/>
      <c r="I3" s="378"/>
      <c r="J3" s="378"/>
      <c r="K3" s="379"/>
    </row>
    <row r="4" spans="1:11" ht="15" customHeight="1">
      <c r="A4" s="389" t="s">
        <v>4</v>
      </c>
      <c r="B4" s="390"/>
      <c r="C4" s="390"/>
      <c r="D4" s="377" t="str">
        <f>SUPPLY!D4</f>
        <v>International Funding Agency</v>
      </c>
      <c r="E4" s="378"/>
      <c r="F4" s="378"/>
      <c r="G4" s="378"/>
      <c r="H4" s="378"/>
      <c r="I4" s="378"/>
      <c r="J4" s="378"/>
      <c r="K4" s="379"/>
    </row>
    <row r="5" spans="1:11" ht="15" customHeight="1">
      <c r="A5" s="389" t="s">
        <v>6</v>
      </c>
      <c r="B5" s="390"/>
      <c r="C5" s="390"/>
      <c r="D5" s="377" t="str">
        <f>SUPPLY!D5</f>
        <v>01 January 20XX to 31 December 20XX</v>
      </c>
      <c r="E5" s="378"/>
      <c r="F5" s="378"/>
      <c r="G5" s="378"/>
      <c r="H5" s="378"/>
      <c r="I5" s="378"/>
      <c r="J5" s="378"/>
      <c r="K5" s="379"/>
    </row>
    <row r="6" spans="1:11" ht="15" customHeight="1">
      <c r="A6" s="389" t="s">
        <v>8</v>
      </c>
      <c r="B6" s="390"/>
      <c r="C6" s="390"/>
      <c r="D6" s="377" t="str">
        <f>SUPPLY!D6</f>
        <v>15 December 20XX</v>
      </c>
      <c r="E6" s="378"/>
      <c r="F6" s="378"/>
      <c r="G6" s="378"/>
      <c r="H6" s="378"/>
      <c r="I6" s="378"/>
      <c r="J6" s="378"/>
      <c r="K6" s="379"/>
    </row>
    <row r="7" spans="1:11" ht="15" customHeight="1">
      <c r="A7" s="389" t="s">
        <v>10</v>
      </c>
      <c r="B7" s="390"/>
      <c r="C7" s="390"/>
      <c r="D7" s="377" t="str">
        <f>SUPPLY!D7</f>
        <v>v1</v>
      </c>
      <c r="E7" s="378"/>
      <c r="F7" s="378"/>
      <c r="G7" s="378"/>
      <c r="H7" s="378"/>
      <c r="I7" s="378"/>
      <c r="J7" s="378"/>
      <c r="K7" s="379"/>
    </row>
    <row r="8" spans="1:11" ht="15" customHeight="1" thickBot="1">
      <c r="A8" s="391" t="s">
        <v>12</v>
      </c>
      <c r="B8" s="392"/>
      <c r="C8" s="392"/>
      <c r="D8" s="380" t="str">
        <f>SUPPLY!D8</f>
        <v>See notes</v>
      </c>
      <c r="E8" s="381"/>
      <c r="F8" s="381"/>
      <c r="G8" s="381"/>
      <c r="H8" s="381"/>
      <c r="I8" s="381"/>
      <c r="J8" s="381"/>
      <c r="K8" s="382"/>
    </row>
    <row r="9" spans="1:11" ht="15" customHeight="1" thickBot="1">
      <c r="A9" s="22"/>
      <c r="B9" s="4"/>
      <c r="C9" s="4"/>
      <c r="D9" s="4"/>
      <c r="E9" s="4"/>
      <c r="F9" s="4"/>
      <c r="G9" s="4"/>
      <c r="H9" s="4"/>
      <c r="I9" s="4"/>
      <c r="J9" s="4"/>
      <c r="K9" s="23"/>
    </row>
    <row r="10" spans="1:11" ht="15" customHeight="1" thickBot="1">
      <c r="A10" s="383" t="s">
        <v>14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5"/>
    </row>
    <row r="11" spans="1:11" ht="15" customHeight="1" thickBot="1">
      <c r="A11" s="352" t="s">
        <v>15</v>
      </c>
      <c r="B11" s="352" t="s">
        <v>16</v>
      </c>
      <c r="C11" s="352" t="s">
        <v>17</v>
      </c>
      <c r="D11" s="352" t="s">
        <v>18</v>
      </c>
      <c r="E11" s="357" t="s">
        <v>19</v>
      </c>
      <c r="F11" s="352" t="s">
        <v>20</v>
      </c>
      <c r="G11" s="369" t="s">
        <v>21</v>
      </c>
      <c r="H11" s="370"/>
      <c r="I11" s="370"/>
      <c r="J11" s="370"/>
      <c r="K11" s="371"/>
    </row>
    <row r="12" spans="1:11" ht="15" customHeight="1">
      <c r="A12" s="352"/>
      <c r="B12" s="433"/>
      <c r="C12" s="352"/>
      <c r="D12" s="352"/>
      <c r="E12" s="358"/>
      <c r="F12" s="352"/>
      <c r="G12" s="343" t="s">
        <v>22</v>
      </c>
      <c r="H12" s="343" t="s">
        <v>23</v>
      </c>
      <c r="I12" s="8" t="s">
        <v>24</v>
      </c>
      <c r="J12" s="345" t="s">
        <v>25</v>
      </c>
      <c r="K12" s="240" t="s">
        <v>26</v>
      </c>
    </row>
    <row r="13" spans="1:11" ht="15" customHeight="1" thickBot="1">
      <c r="A13" s="352"/>
      <c r="B13" s="433"/>
      <c r="C13" s="352"/>
      <c r="D13" s="352"/>
      <c r="E13" s="358"/>
      <c r="F13" s="352"/>
      <c r="G13" s="344"/>
      <c r="H13" s="344"/>
      <c r="I13" s="8" t="s">
        <v>27</v>
      </c>
      <c r="J13" s="346"/>
      <c r="K13" s="241" t="s">
        <v>28</v>
      </c>
    </row>
    <row r="14" spans="1:11" ht="15" customHeight="1">
      <c r="A14" s="352"/>
      <c r="B14" s="433"/>
      <c r="C14" s="352"/>
      <c r="D14" s="352"/>
      <c r="E14" s="358"/>
      <c r="F14" s="352"/>
      <c r="G14" s="347" t="s">
        <v>29</v>
      </c>
      <c r="H14" s="347" t="s">
        <v>30</v>
      </c>
      <c r="I14" s="343" t="s">
        <v>31</v>
      </c>
      <c r="J14" s="345" t="s">
        <v>32</v>
      </c>
      <c r="K14" s="372" t="s">
        <v>33</v>
      </c>
    </row>
    <row r="15" spans="1:11" ht="15" customHeight="1">
      <c r="A15" s="352"/>
      <c r="B15" s="433"/>
      <c r="C15" s="352"/>
      <c r="D15" s="352"/>
      <c r="E15" s="358"/>
      <c r="F15" s="352"/>
      <c r="G15" s="348"/>
      <c r="H15" s="348"/>
      <c r="I15" s="350"/>
      <c r="J15" s="351"/>
      <c r="K15" s="373"/>
    </row>
    <row r="16" spans="1:11" ht="15" customHeight="1">
      <c r="A16" s="352"/>
      <c r="B16" s="433"/>
      <c r="C16" s="352"/>
      <c r="D16" s="352"/>
      <c r="E16" s="358"/>
      <c r="F16" s="352"/>
      <c r="G16" s="348"/>
      <c r="H16" s="348"/>
      <c r="I16" s="350"/>
      <c r="J16" s="351"/>
      <c r="K16" s="373"/>
    </row>
    <row r="17" spans="1:11" ht="15" customHeight="1">
      <c r="A17" s="352"/>
      <c r="B17" s="433"/>
      <c r="C17" s="352"/>
      <c r="D17" s="352"/>
      <c r="E17" s="358"/>
      <c r="F17" s="352"/>
      <c r="G17" s="348"/>
      <c r="H17" s="348"/>
      <c r="I17" s="350"/>
      <c r="J17" s="351"/>
      <c r="K17" s="373"/>
    </row>
    <row r="18" spans="1:11" ht="15" customHeight="1">
      <c r="A18" s="352"/>
      <c r="B18" s="433"/>
      <c r="C18" s="352"/>
      <c r="D18" s="352"/>
      <c r="E18" s="358"/>
      <c r="F18" s="352"/>
      <c r="G18" s="348"/>
      <c r="H18" s="348"/>
      <c r="I18" s="350"/>
      <c r="J18" s="351"/>
      <c r="K18" s="396" t="s">
        <v>34</v>
      </c>
    </row>
    <row r="19" spans="1:11" ht="15" customHeight="1">
      <c r="A19" s="352"/>
      <c r="B19" s="433"/>
      <c r="C19" s="352"/>
      <c r="D19" s="352"/>
      <c r="E19" s="358"/>
      <c r="F19" s="352"/>
      <c r="G19" s="348"/>
      <c r="H19" s="348"/>
      <c r="I19" s="350"/>
      <c r="J19" s="351"/>
      <c r="K19" s="397"/>
    </row>
    <row r="20" spans="1:11" ht="15" customHeight="1" thickBot="1">
      <c r="A20" s="352"/>
      <c r="B20" s="433"/>
      <c r="C20" s="352"/>
      <c r="D20" s="352"/>
      <c r="E20" s="358"/>
      <c r="F20" s="352"/>
      <c r="G20" s="349"/>
      <c r="H20" s="349"/>
      <c r="I20" s="344"/>
      <c r="J20" s="346"/>
      <c r="K20" s="398"/>
    </row>
    <row r="21" spans="1:11" ht="15" customHeight="1" thickBot="1">
      <c r="A21" s="353"/>
      <c r="B21" s="434"/>
      <c r="C21" s="352"/>
      <c r="D21" s="352"/>
      <c r="E21" s="359"/>
      <c r="F21" s="353"/>
      <c r="G21" s="11" t="s">
        <v>35</v>
      </c>
      <c r="H21" s="11" t="s">
        <v>35</v>
      </c>
      <c r="I21" s="11" t="s">
        <v>35</v>
      </c>
      <c r="J21" s="24" t="s">
        <v>36</v>
      </c>
      <c r="K21" s="242" t="s">
        <v>36</v>
      </c>
    </row>
    <row r="22" spans="1:11" ht="15" customHeight="1" thickBot="1">
      <c r="A22" s="48" t="s">
        <v>132</v>
      </c>
      <c r="B22" s="49"/>
      <c r="C22" s="49"/>
      <c r="D22" s="49"/>
      <c r="E22" s="49"/>
      <c r="F22" s="49"/>
      <c r="G22" s="49"/>
      <c r="H22" s="49"/>
      <c r="I22" s="49"/>
      <c r="J22" s="49"/>
      <c r="K22" s="167"/>
    </row>
    <row r="23" spans="1:11" ht="15" customHeight="1">
      <c r="A23" s="208" t="s">
        <v>133</v>
      </c>
      <c r="B23" s="210" t="s">
        <v>134</v>
      </c>
      <c r="C23" s="257">
        <v>8</v>
      </c>
      <c r="D23" s="210"/>
      <c r="E23" s="212">
        <v>4606</v>
      </c>
      <c r="F23" s="276"/>
      <c r="G23" s="210"/>
      <c r="H23" s="210"/>
      <c r="I23" s="210"/>
      <c r="J23" s="211"/>
      <c r="K23" s="261"/>
    </row>
    <row r="24" spans="1:11" ht="15" customHeight="1">
      <c r="A24" s="289"/>
      <c r="B24" s="291" t="s">
        <v>135</v>
      </c>
      <c r="C24" s="233"/>
      <c r="D24" s="260"/>
      <c r="E24" s="127">
        <f>+E23</f>
        <v>4606</v>
      </c>
      <c r="F24" s="274" t="s">
        <v>47</v>
      </c>
      <c r="G24" s="216">
        <v>14</v>
      </c>
      <c r="H24" s="216">
        <v>14</v>
      </c>
      <c r="I24" s="216">
        <v>28</v>
      </c>
      <c r="J24" s="216" t="s">
        <v>56</v>
      </c>
      <c r="K24" s="262" t="s">
        <v>136</v>
      </c>
    </row>
    <row r="25" spans="1:11" ht="15" customHeight="1">
      <c r="A25" s="209" t="s">
        <v>137</v>
      </c>
      <c r="B25" s="290" t="s">
        <v>138</v>
      </c>
      <c r="C25" s="258">
        <v>2</v>
      </c>
      <c r="D25" s="213"/>
      <c r="E25" s="215">
        <v>1394</v>
      </c>
      <c r="F25" s="273"/>
      <c r="G25" s="214"/>
      <c r="H25" s="214"/>
      <c r="I25" s="214"/>
      <c r="J25" s="214"/>
      <c r="K25" s="263"/>
    </row>
    <row r="26" spans="1:11" ht="15" customHeight="1">
      <c r="A26" s="289"/>
      <c r="B26" s="291" t="s">
        <v>139</v>
      </c>
      <c r="C26" s="233"/>
      <c r="D26" s="260"/>
      <c r="E26" s="127">
        <f>+E25</f>
        <v>1394</v>
      </c>
      <c r="F26" s="274" t="s">
        <v>47</v>
      </c>
      <c r="G26" s="216">
        <v>14</v>
      </c>
      <c r="H26" s="216">
        <v>14</v>
      </c>
      <c r="I26" s="216">
        <v>28</v>
      </c>
      <c r="J26" s="216" t="s">
        <v>56</v>
      </c>
      <c r="K26" s="262" t="s">
        <v>136</v>
      </c>
    </row>
    <row r="27" spans="1:11" ht="15" customHeight="1">
      <c r="A27" s="123" t="s">
        <v>140</v>
      </c>
      <c r="B27" s="245" t="s">
        <v>141</v>
      </c>
      <c r="C27" s="259">
        <v>1</v>
      </c>
      <c r="D27" s="124"/>
      <c r="E27" s="125">
        <v>200000</v>
      </c>
      <c r="F27" s="220"/>
      <c r="G27" s="124"/>
      <c r="H27" s="124"/>
      <c r="I27" s="124"/>
      <c r="J27" s="173"/>
      <c r="K27" s="249"/>
    </row>
    <row r="28" spans="1:11" ht="15" customHeight="1" thickBot="1">
      <c r="A28" s="282"/>
      <c r="B28" s="255" t="s">
        <v>142</v>
      </c>
      <c r="C28" s="227"/>
      <c r="D28" s="255">
        <v>5</v>
      </c>
      <c r="E28" s="129">
        <f>+E27</f>
        <v>200000</v>
      </c>
      <c r="F28" s="275" t="s">
        <v>55</v>
      </c>
      <c r="G28" s="199">
        <v>35</v>
      </c>
      <c r="H28" s="199">
        <v>60</v>
      </c>
      <c r="I28" s="199">
        <v>95</v>
      </c>
      <c r="J28" s="200" t="s">
        <v>143</v>
      </c>
      <c r="K28" s="237" t="s">
        <v>144</v>
      </c>
    </row>
    <row r="29" spans="1:11" ht="15" customHeight="1" thickBot="1">
      <c r="A29" s="229" t="s">
        <v>145</v>
      </c>
      <c r="B29" s="230"/>
      <c r="C29" s="230"/>
      <c r="D29" s="231"/>
      <c r="E29" s="196">
        <f>SUM(E24+E26+E28)</f>
        <v>206000</v>
      </c>
      <c r="F29" s="197"/>
      <c r="G29" s="197"/>
      <c r="H29" s="197"/>
      <c r="I29" s="197"/>
      <c r="J29" s="197"/>
      <c r="K29" s="198"/>
    </row>
    <row r="30" spans="1:11" ht="15" customHeight="1">
      <c r="A30" s="130"/>
      <c r="B30" s="130"/>
      <c r="C30" s="130"/>
      <c r="D30" s="130"/>
      <c r="E30" s="130"/>
      <c r="F30" s="130"/>
    </row>
    <row r="31" spans="1:11" ht="15" customHeight="1">
      <c r="A31" s="341" t="s">
        <v>146</v>
      </c>
      <c r="B31" s="341"/>
      <c r="C31" s="341"/>
      <c r="D31" s="341"/>
      <c r="E31" s="341"/>
      <c r="F31" s="341"/>
      <c r="G31" s="14"/>
      <c r="H31" s="14"/>
      <c r="I31" s="14"/>
      <c r="J31" s="14"/>
      <c r="K31" s="15"/>
    </row>
    <row r="32" spans="1:11" ht="15" customHeight="1">
      <c r="A32" s="5"/>
      <c r="B32" s="5"/>
      <c r="C32" s="5"/>
      <c r="D32" s="5"/>
      <c r="E32" s="6"/>
      <c r="F32" s="7"/>
      <c r="G32" s="6"/>
      <c r="H32" s="5"/>
      <c r="I32" s="5"/>
      <c r="J32" s="5"/>
      <c r="K32" s="3"/>
    </row>
    <row r="33" spans="1:11" ht="10.5" customHeight="1">
      <c r="A33" s="5"/>
      <c r="B33" s="5"/>
      <c r="C33" s="5"/>
      <c r="D33" s="5"/>
      <c r="E33" s="6"/>
      <c r="F33" s="7"/>
      <c r="G33" s="6"/>
      <c r="H33" s="5"/>
      <c r="I33" s="5"/>
      <c r="J33" s="5"/>
      <c r="K33" s="3"/>
    </row>
  </sheetData>
  <mergeCells count="32">
    <mergeCell ref="D8:K8"/>
    <mergeCell ref="D7:K7"/>
    <mergeCell ref="A10:K10"/>
    <mergeCell ref="K14:K17"/>
    <mergeCell ref="K18:K20"/>
    <mergeCell ref="G12:G13"/>
    <mergeCell ref="H12:H13"/>
    <mergeCell ref="A8:C8"/>
    <mergeCell ref="A7:C7"/>
    <mergeCell ref="A31:F31"/>
    <mergeCell ref="G14:G20"/>
    <mergeCell ref="H14:H20"/>
    <mergeCell ref="I14:I20"/>
    <mergeCell ref="J14:J20"/>
    <mergeCell ref="A11:A21"/>
    <mergeCell ref="B11:B21"/>
    <mergeCell ref="C11:C21"/>
    <mergeCell ref="D11:D21"/>
    <mergeCell ref="E11:E21"/>
    <mergeCell ref="F11:F21"/>
    <mergeCell ref="G11:K11"/>
    <mergeCell ref="J12:J13"/>
    <mergeCell ref="A2:C2"/>
    <mergeCell ref="A6:C6"/>
    <mergeCell ref="A3:C3"/>
    <mergeCell ref="A4:C4"/>
    <mergeCell ref="A5:C5"/>
    <mergeCell ref="D6:K6"/>
    <mergeCell ref="D5:K5"/>
    <mergeCell ref="D4:K4"/>
    <mergeCell ref="D3:K3"/>
    <mergeCell ref="D2:K2"/>
  </mergeCells>
  <pageMargins left="0.19685039370078741" right="0.19685039370078741" top="0.74803149606299213" bottom="0.74803149606299213" header="0.31496062992125984" footer="0.31496062992125984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9816-F481-41EE-8D5B-8957AC060B6E}">
  <sheetPr>
    <tabColor rgb="FFFF3300"/>
    <pageSetUpPr fitToPage="1"/>
  </sheetPr>
  <dimension ref="A1:T92"/>
  <sheetViews>
    <sheetView workbookViewId="0"/>
  </sheetViews>
  <sheetFormatPr defaultRowHeight="15"/>
  <cols>
    <col min="1" max="1" width="10.7109375" customWidth="1"/>
    <col min="2" max="2" width="10.7109375" hidden="1" customWidth="1"/>
    <col min="3" max="3" width="50.7109375" customWidth="1"/>
    <col min="4" max="6" width="10.7109375" customWidth="1"/>
    <col min="7" max="7" width="15.7109375" customWidth="1"/>
    <col min="8" max="8" width="11.7109375" customWidth="1"/>
    <col min="9" max="20" width="10.7109375" customWidth="1"/>
  </cols>
  <sheetData>
    <row r="1" spans="1:20" ht="15" customHeight="1" thickBot="1">
      <c r="A1" s="21" t="s">
        <v>0</v>
      </c>
      <c r="K1" s="1"/>
      <c r="L1" s="2"/>
      <c r="M1" s="3"/>
      <c r="O1" s="1"/>
      <c r="P1" s="1"/>
      <c r="Q1" s="25"/>
      <c r="R1" s="25"/>
      <c r="S1" s="25"/>
      <c r="T1" s="25"/>
    </row>
    <row r="2" spans="1:20" ht="15" customHeight="1">
      <c r="A2" s="360" t="s">
        <v>1</v>
      </c>
      <c r="B2" s="361"/>
      <c r="C2" s="361"/>
      <c r="D2" s="362"/>
      <c r="E2" s="386" t="str">
        <f>SUPPLY!D2</f>
        <v>NCA WASH Project</v>
      </c>
      <c r="F2" s="387"/>
      <c r="G2" s="387"/>
      <c r="H2" s="387"/>
      <c r="I2" s="387"/>
      <c r="J2" s="387"/>
      <c r="K2" s="387"/>
      <c r="L2" s="388"/>
      <c r="M2" s="25"/>
      <c r="N2" s="25"/>
      <c r="O2" s="1"/>
      <c r="P2" s="1"/>
      <c r="Q2" s="25"/>
      <c r="R2" s="25"/>
      <c r="S2" s="25"/>
      <c r="T2" s="25"/>
    </row>
    <row r="3" spans="1:20" ht="15" customHeight="1">
      <c r="A3" s="366" t="s">
        <v>3</v>
      </c>
      <c r="B3" s="367"/>
      <c r="C3" s="367"/>
      <c r="D3" s="368"/>
      <c r="E3" s="377">
        <f>SUPPLY!D3</f>
        <v>999999</v>
      </c>
      <c r="F3" s="378"/>
      <c r="G3" s="378"/>
      <c r="H3" s="378"/>
      <c r="I3" s="378"/>
      <c r="J3" s="378"/>
      <c r="K3" s="378"/>
      <c r="L3" s="379"/>
      <c r="M3" s="25"/>
      <c r="N3" s="25"/>
      <c r="O3" s="1"/>
      <c r="P3" s="1"/>
      <c r="Q3" s="25"/>
      <c r="R3" s="25"/>
      <c r="S3" s="25"/>
      <c r="T3" s="25"/>
    </row>
    <row r="4" spans="1:20" ht="15" customHeight="1">
      <c r="A4" s="366" t="s">
        <v>4</v>
      </c>
      <c r="B4" s="367"/>
      <c r="C4" s="367"/>
      <c r="D4" s="368"/>
      <c r="E4" s="377" t="str">
        <f>SUPPLY!D4</f>
        <v>International Funding Agency</v>
      </c>
      <c r="F4" s="378"/>
      <c r="G4" s="378"/>
      <c r="H4" s="378"/>
      <c r="I4" s="378"/>
      <c r="J4" s="378"/>
      <c r="K4" s="378"/>
      <c r="L4" s="379"/>
      <c r="M4" s="25"/>
      <c r="N4" s="25"/>
      <c r="O4" s="1"/>
      <c r="P4" s="1"/>
      <c r="Q4" s="25"/>
      <c r="R4" s="25"/>
      <c r="S4" s="25"/>
      <c r="T4" s="25"/>
    </row>
    <row r="5" spans="1:20" ht="15" customHeight="1">
      <c r="A5" s="366" t="s">
        <v>6</v>
      </c>
      <c r="B5" s="367"/>
      <c r="C5" s="367"/>
      <c r="D5" s="368"/>
      <c r="E5" s="377" t="str">
        <f>SUPPLY!D5</f>
        <v>01 January 20XX to 31 December 20XX</v>
      </c>
      <c r="F5" s="378"/>
      <c r="G5" s="378"/>
      <c r="H5" s="378"/>
      <c r="I5" s="378"/>
      <c r="J5" s="378"/>
      <c r="K5" s="378"/>
      <c r="L5" s="379"/>
      <c r="M5" s="25"/>
      <c r="N5" s="25"/>
      <c r="O5" s="1"/>
      <c r="P5" s="1"/>
      <c r="Q5" s="25"/>
      <c r="R5" s="25"/>
      <c r="S5" s="25"/>
      <c r="T5" s="25"/>
    </row>
    <row r="6" spans="1:20" ht="15" customHeight="1">
      <c r="A6" s="366" t="s">
        <v>8</v>
      </c>
      <c r="B6" s="367"/>
      <c r="C6" s="367"/>
      <c r="D6" s="368"/>
      <c r="E6" s="377" t="str">
        <f>SUPPLY!D6</f>
        <v>15 December 20XX</v>
      </c>
      <c r="F6" s="378"/>
      <c r="G6" s="378"/>
      <c r="H6" s="378"/>
      <c r="I6" s="378"/>
      <c r="J6" s="378"/>
      <c r="K6" s="378"/>
      <c r="L6" s="379"/>
      <c r="M6" s="25"/>
      <c r="N6" s="25"/>
      <c r="O6" s="1"/>
      <c r="P6" s="1"/>
      <c r="Q6" s="25"/>
      <c r="R6" s="25"/>
      <c r="S6" s="25"/>
      <c r="T6" s="25"/>
    </row>
    <row r="7" spans="1:20" ht="15" customHeight="1">
      <c r="A7" s="366" t="s">
        <v>10</v>
      </c>
      <c r="B7" s="367"/>
      <c r="C7" s="367"/>
      <c r="D7" s="368"/>
      <c r="E7" s="377" t="str">
        <f>SUPPLY!D7</f>
        <v>v1</v>
      </c>
      <c r="F7" s="378"/>
      <c r="G7" s="378"/>
      <c r="H7" s="378"/>
      <c r="I7" s="378"/>
      <c r="J7" s="378"/>
      <c r="K7" s="378"/>
      <c r="L7" s="379"/>
      <c r="M7" s="25"/>
      <c r="N7" s="25"/>
      <c r="O7" s="1"/>
      <c r="P7" s="1"/>
      <c r="Q7" s="25"/>
      <c r="R7" s="25"/>
      <c r="S7" s="25"/>
      <c r="T7" s="25"/>
    </row>
    <row r="8" spans="1:20" ht="15" customHeight="1" thickBot="1">
      <c r="A8" s="363" t="s">
        <v>12</v>
      </c>
      <c r="B8" s="364"/>
      <c r="C8" s="364"/>
      <c r="D8" s="365"/>
      <c r="E8" s="380" t="str">
        <f>SUPPLY!D8</f>
        <v>See notes</v>
      </c>
      <c r="F8" s="381"/>
      <c r="G8" s="381"/>
      <c r="H8" s="381"/>
      <c r="I8" s="381"/>
      <c r="J8" s="381"/>
      <c r="K8" s="381"/>
      <c r="L8" s="382"/>
      <c r="M8" s="25"/>
      <c r="N8" s="25"/>
      <c r="O8" s="1"/>
      <c r="P8" s="1"/>
      <c r="Q8" s="25"/>
      <c r="R8" s="25"/>
      <c r="S8" s="25"/>
      <c r="T8" s="25"/>
    </row>
    <row r="9" spans="1:20" ht="15" customHeight="1" thickBot="1">
      <c r="A9" s="22"/>
      <c r="B9" s="4"/>
      <c r="C9" s="4"/>
      <c r="D9" s="4"/>
      <c r="E9" s="4"/>
      <c r="F9" s="4"/>
      <c r="G9" s="4"/>
      <c r="H9" s="4"/>
      <c r="I9" s="4"/>
      <c r="J9" s="4"/>
      <c r="K9" s="4"/>
      <c r="L9" s="23"/>
      <c r="M9" s="3"/>
      <c r="O9" s="1"/>
      <c r="P9" s="1"/>
      <c r="Q9" s="1"/>
      <c r="R9" s="1"/>
      <c r="S9" s="1"/>
      <c r="T9" s="1"/>
    </row>
    <row r="10" spans="1:20" ht="15" customHeight="1" thickBot="1">
      <c r="A10" s="383" t="s">
        <v>14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5"/>
      <c r="M10" s="421" t="s">
        <v>147</v>
      </c>
      <c r="N10" s="422"/>
      <c r="O10" s="422"/>
      <c r="P10" s="422"/>
      <c r="Q10" s="422"/>
      <c r="R10" s="422"/>
      <c r="S10" s="423"/>
      <c r="T10" s="264"/>
    </row>
    <row r="11" spans="1:20" ht="15" customHeight="1" thickBot="1">
      <c r="A11" s="352" t="s">
        <v>15</v>
      </c>
      <c r="B11" s="352" t="s">
        <v>148</v>
      </c>
      <c r="C11" s="352" t="s">
        <v>16</v>
      </c>
      <c r="D11" s="399" t="s">
        <v>17</v>
      </c>
      <c r="E11" s="399" t="s">
        <v>18</v>
      </c>
      <c r="F11" s="357" t="s">
        <v>19</v>
      </c>
      <c r="G11" s="352" t="s">
        <v>20</v>
      </c>
      <c r="H11" s="369" t="s">
        <v>21</v>
      </c>
      <c r="I11" s="370"/>
      <c r="J11" s="370"/>
      <c r="K11" s="370"/>
      <c r="L11" s="370"/>
      <c r="M11" s="430" t="s">
        <v>149</v>
      </c>
      <c r="N11" s="431"/>
      <c r="O11" s="431"/>
      <c r="P11" s="431"/>
      <c r="Q11" s="431"/>
      <c r="R11" s="431"/>
      <c r="S11" s="432"/>
    </row>
    <row r="12" spans="1:20" ht="15" customHeight="1">
      <c r="A12" s="352"/>
      <c r="B12" s="400"/>
      <c r="C12" s="433"/>
      <c r="D12" s="352"/>
      <c r="E12" s="352"/>
      <c r="F12" s="358"/>
      <c r="G12" s="352"/>
      <c r="H12" s="343" t="s">
        <v>22</v>
      </c>
      <c r="I12" s="343" t="s">
        <v>23</v>
      </c>
      <c r="J12" s="8" t="s">
        <v>24</v>
      </c>
      <c r="K12" s="345" t="s">
        <v>25</v>
      </c>
      <c r="L12" s="9" t="s">
        <v>26</v>
      </c>
      <c r="M12" s="399" t="s">
        <v>150</v>
      </c>
      <c r="N12" s="399" t="s">
        <v>151</v>
      </c>
      <c r="O12" s="399" t="s">
        <v>152</v>
      </c>
      <c r="P12" s="399" t="s">
        <v>153</v>
      </c>
      <c r="Q12" s="399" t="s">
        <v>154</v>
      </c>
      <c r="R12" s="399" t="s">
        <v>155</v>
      </c>
      <c r="S12" s="399" t="s">
        <v>156</v>
      </c>
    </row>
    <row r="13" spans="1:20" ht="15" customHeight="1" thickBot="1">
      <c r="A13" s="352"/>
      <c r="B13" s="400"/>
      <c r="C13" s="433"/>
      <c r="D13" s="352"/>
      <c r="E13" s="352"/>
      <c r="F13" s="358"/>
      <c r="G13" s="352"/>
      <c r="H13" s="344"/>
      <c r="I13" s="344"/>
      <c r="J13" s="8" t="s">
        <v>27</v>
      </c>
      <c r="K13" s="346"/>
      <c r="L13" s="10" t="s">
        <v>28</v>
      </c>
      <c r="M13" s="352"/>
      <c r="N13" s="352"/>
      <c r="O13" s="352"/>
      <c r="P13" s="352"/>
      <c r="Q13" s="352"/>
      <c r="R13" s="352"/>
      <c r="S13" s="352"/>
    </row>
    <row r="14" spans="1:20" ht="15" customHeight="1">
      <c r="A14" s="352"/>
      <c r="B14" s="400"/>
      <c r="C14" s="433"/>
      <c r="D14" s="352"/>
      <c r="E14" s="352"/>
      <c r="F14" s="358"/>
      <c r="G14" s="352"/>
      <c r="H14" s="347" t="s">
        <v>29</v>
      </c>
      <c r="I14" s="347" t="s">
        <v>30</v>
      </c>
      <c r="J14" s="343" t="s">
        <v>31</v>
      </c>
      <c r="K14" s="345" t="s">
        <v>32</v>
      </c>
      <c r="L14" s="424" t="s">
        <v>33</v>
      </c>
      <c r="M14" s="352"/>
      <c r="N14" s="352"/>
      <c r="O14" s="352"/>
      <c r="P14" s="352"/>
      <c r="Q14" s="352"/>
      <c r="R14" s="352"/>
      <c r="S14" s="352"/>
    </row>
    <row r="15" spans="1:20" ht="15" customHeight="1">
      <c r="A15" s="352"/>
      <c r="B15" s="400"/>
      <c r="C15" s="433"/>
      <c r="D15" s="352"/>
      <c r="E15" s="352"/>
      <c r="F15" s="358"/>
      <c r="G15" s="352"/>
      <c r="H15" s="348"/>
      <c r="I15" s="348"/>
      <c r="J15" s="350"/>
      <c r="K15" s="351"/>
      <c r="L15" s="425"/>
      <c r="M15" s="352"/>
      <c r="N15" s="352"/>
      <c r="O15" s="352"/>
      <c r="P15" s="352"/>
      <c r="Q15" s="352"/>
      <c r="R15" s="352"/>
      <c r="S15" s="352"/>
    </row>
    <row r="16" spans="1:20" ht="15" customHeight="1">
      <c r="A16" s="352"/>
      <c r="B16" s="400"/>
      <c r="C16" s="433"/>
      <c r="D16" s="352"/>
      <c r="E16" s="352"/>
      <c r="F16" s="358"/>
      <c r="G16" s="352"/>
      <c r="H16" s="348"/>
      <c r="I16" s="348"/>
      <c r="J16" s="350"/>
      <c r="K16" s="351"/>
      <c r="L16" s="425"/>
      <c r="M16" s="352"/>
      <c r="N16" s="352"/>
      <c r="O16" s="352"/>
      <c r="P16" s="352"/>
      <c r="Q16" s="352"/>
      <c r="R16" s="352"/>
      <c r="S16" s="352"/>
    </row>
    <row r="17" spans="1:19" ht="15" customHeight="1">
      <c r="A17" s="352"/>
      <c r="B17" s="400"/>
      <c r="C17" s="433"/>
      <c r="D17" s="352"/>
      <c r="E17" s="352"/>
      <c r="F17" s="358"/>
      <c r="G17" s="352"/>
      <c r="H17" s="348"/>
      <c r="I17" s="348"/>
      <c r="J17" s="350"/>
      <c r="K17" s="351"/>
      <c r="L17" s="425"/>
      <c r="M17" s="352"/>
      <c r="N17" s="352"/>
      <c r="O17" s="352"/>
      <c r="P17" s="352"/>
      <c r="Q17" s="352"/>
      <c r="R17" s="352"/>
      <c r="S17" s="352"/>
    </row>
    <row r="18" spans="1:19" ht="15" customHeight="1">
      <c r="A18" s="352"/>
      <c r="B18" s="400"/>
      <c r="C18" s="433"/>
      <c r="D18" s="352"/>
      <c r="E18" s="352"/>
      <c r="F18" s="358"/>
      <c r="G18" s="352"/>
      <c r="H18" s="348"/>
      <c r="I18" s="348"/>
      <c r="J18" s="350"/>
      <c r="K18" s="351"/>
      <c r="L18" s="426" t="s">
        <v>34</v>
      </c>
      <c r="M18" s="352"/>
      <c r="N18" s="352"/>
      <c r="O18" s="352"/>
      <c r="P18" s="352"/>
      <c r="Q18" s="402" t="s">
        <v>157</v>
      </c>
      <c r="R18" s="404" t="s">
        <v>158</v>
      </c>
      <c r="S18" s="352"/>
    </row>
    <row r="19" spans="1:19" ht="15" customHeight="1">
      <c r="A19" s="352"/>
      <c r="B19" s="400"/>
      <c r="C19" s="433"/>
      <c r="D19" s="352"/>
      <c r="E19" s="352"/>
      <c r="F19" s="358"/>
      <c r="G19" s="352"/>
      <c r="H19" s="348"/>
      <c r="I19" s="348"/>
      <c r="J19" s="350"/>
      <c r="K19" s="351"/>
      <c r="L19" s="427"/>
      <c r="M19" s="352"/>
      <c r="N19" s="352"/>
      <c r="O19" s="352"/>
      <c r="P19" s="352"/>
      <c r="Q19" s="402"/>
      <c r="R19" s="404"/>
      <c r="S19" s="352"/>
    </row>
    <row r="20" spans="1:19" ht="15" customHeight="1" thickBot="1">
      <c r="A20" s="352"/>
      <c r="B20" s="400"/>
      <c r="C20" s="433"/>
      <c r="D20" s="352"/>
      <c r="E20" s="352"/>
      <c r="F20" s="358"/>
      <c r="G20" s="352"/>
      <c r="H20" s="349"/>
      <c r="I20" s="349"/>
      <c r="J20" s="344"/>
      <c r="K20" s="346"/>
      <c r="L20" s="428"/>
      <c r="M20" s="352"/>
      <c r="N20" s="352"/>
      <c r="O20" s="352"/>
      <c r="P20" s="352"/>
      <c r="Q20" s="402"/>
      <c r="R20" s="404"/>
      <c r="S20" s="352"/>
    </row>
    <row r="21" spans="1:19" ht="15" customHeight="1" thickBot="1">
      <c r="A21" s="353"/>
      <c r="B21" s="401"/>
      <c r="C21" s="434"/>
      <c r="D21" s="353"/>
      <c r="E21" s="353"/>
      <c r="F21" s="359"/>
      <c r="G21" s="353"/>
      <c r="H21" s="35" t="s">
        <v>35</v>
      </c>
      <c r="I21" s="35" t="s">
        <v>35</v>
      </c>
      <c r="J21" s="35" t="s">
        <v>35</v>
      </c>
      <c r="K21" s="36" t="s">
        <v>36</v>
      </c>
      <c r="L21" s="195" t="s">
        <v>36</v>
      </c>
      <c r="M21" s="353"/>
      <c r="N21" s="353"/>
      <c r="O21" s="353"/>
      <c r="P21" s="353"/>
      <c r="Q21" s="403"/>
      <c r="R21" s="405"/>
      <c r="S21" s="353"/>
    </row>
    <row r="22" spans="1:19" ht="15" customHeight="1" thickBot="1">
      <c r="A22" s="37" t="s">
        <v>37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44"/>
      <c r="N22" s="38"/>
      <c r="O22" s="38"/>
      <c r="P22" s="38"/>
      <c r="Q22" s="38"/>
      <c r="R22" s="38"/>
      <c r="S22" s="39"/>
    </row>
    <row r="23" spans="1:19" ht="15" customHeight="1">
      <c r="A23" s="120" t="s">
        <v>38</v>
      </c>
      <c r="B23" s="221" t="s">
        <v>159</v>
      </c>
      <c r="C23" s="41" t="s">
        <v>39</v>
      </c>
      <c r="D23" s="121">
        <v>2</v>
      </c>
      <c r="E23" s="221"/>
      <c r="F23" s="122">
        <v>4400</v>
      </c>
      <c r="G23" s="272"/>
      <c r="H23" s="121"/>
      <c r="I23" s="121"/>
      <c r="J23" s="121"/>
      <c r="K23" s="172"/>
      <c r="L23" s="192"/>
      <c r="M23" s="154"/>
      <c r="N23" s="41"/>
      <c r="O23" s="41"/>
      <c r="P23" s="41"/>
      <c r="Q23" s="41"/>
      <c r="R23" s="41"/>
      <c r="S23" s="18"/>
    </row>
    <row r="24" spans="1:19" ht="15" customHeight="1">
      <c r="A24" s="123" t="s">
        <v>40</v>
      </c>
      <c r="B24" s="169"/>
      <c r="C24" s="52" t="s">
        <v>41</v>
      </c>
      <c r="D24" s="124">
        <v>1</v>
      </c>
      <c r="E24" s="169"/>
      <c r="F24" s="125">
        <v>1800</v>
      </c>
      <c r="G24" s="220"/>
      <c r="H24" s="124"/>
      <c r="I24" s="124"/>
      <c r="J24" s="124"/>
      <c r="K24" s="173"/>
      <c r="L24" s="193"/>
      <c r="M24" s="160"/>
      <c r="N24" s="16"/>
      <c r="O24" s="16"/>
      <c r="P24" s="16"/>
      <c r="Q24" s="16"/>
      <c r="R24" s="16"/>
      <c r="S24" s="42"/>
    </row>
    <row r="25" spans="1:19" ht="15" customHeight="1">
      <c r="A25" s="123" t="s">
        <v>42</v>
      </c>
      <c r="B25" s="292"/>
      <c r="C25" s="16" t="s">
        <v>43</v>
      </c>
      <c r="D25" s="279">
        <v>2</v>
      </c>
      <c r="E25" s="169"/>
      <c r="F25" s="125">
        <v>4400</v>
      </c>
      <c r="G25" s="220"/>
      <c r="H25" s="124"/>
      <c r="I25" s="124"/>
      <c r="J25" s="124"/>
      <c r="K25" s="173"/>
      <c r="L25" s="193"/>
      <c r="M25" s="163"/>
      <c r="N25" s="136"/>
      <c r="O25" s="138"/>
      <c r="P25" s="136"/>
      <c r="Q25" s="136"/>
      <c r="R25" s="136"/>
      <c r="S25" s="139"/>
    </row>
    <row r="26" spans="1:19" ht="15" customHeight="1">
      <c r="A26" s="126" t="s">
        <v>44</v>
      </c>
      <c r="B26" s="292"/>
      <c r="C26" s="52" t="s">
        <v>45</v>
      </c>
      <c r="D26" s="280">
        <v>1</v>
      </c>
      <c r="E26" s="169"/>
      <c r="F26" s="62">
        <v>3600</v>
      </c>
      <c r="G26" s="220"/>
      <c r="H26" s="124"/>
      <c r="I26" s="124"/>
      <c r="J26" s="124"/>
      <c r="K26" s="173"/>
      <c r="L26" s="193"/>
      <c r="M26" s="157"/>
      <c r="N26" s="132"/>
      <c r="O26" s="132"/>
      <c r="P26" s="132"/>
      <c r="Q26" s="132"/>
      <c r="R26" s="132"/>
      <c r="S26" s="133"/>
    </row>
    <row r="27" spans="1:19" ht="15" customHeight="1">
      <c r="A27" s="283"/>
      <c r="B27" s="222"/>
      <c r="C27" s="252" t="s">
        <v>46</v>
      </c>
      <c r="D27" s="222"/>
      <c r="E27" s="252">
        <v>1</v>
      </c>
      <c r="F27" s="127">
        <f>SUM(F23:F26)</f>
        <v>14200</v>
      </c>
      <c r="G27" s="223" t="s">
        <v>47</v>
      </c>
      <c r="H27" s="170">
        <v>7</v>
      </c>
      <c r="I27" s="170">
        <v>28</v>
      </c>
      <c r="J27" s="170">
        <f t="shared" ref="J27" si="0">+H27+I27</f>
        <v>35</v>
      </c>
      <c r="K27" s="174" t="s">
        <v>48</v>
      </c>
      <c r="L27" s="194" t="s">
        <v>49</v>
      </c>
      <c r="M27" s="158"/>
      <c r="N27" s="144"/>
      <c r="O27" s="145"/>
      <c r="P27" s="145"/>
      <c r="Q27" s="145"/>
      <c r="R27" s="145"/>
      <c r="S27" s="146"/>
    </row>
    <row r="28" spans="1:19" ht="15" customHeight="1">
      <c r="A28" s="126" t="s">
        <v>50</v>
      </c>
      <c r="B28" s="292" t="s">
        <v>160</v>
      </c>
      <c r="C28" s="13" t="s">
        <v>51</v>
      </c>
      <c r="D28" s="279">
        <v>8</v>
      </c>
      <c r="E28" s="219"/>
      <c r="F28" s="125">
        <v>24000</v>
      </c>
      <c r="G28" s="220"/>
      <c r="H28" s="124"/>
      <c r="I28" s="124"/>
      <c r="J28" s="124"/>
      <c r="K28" s="173"/>
      <c r="L28" s="193"/>
      <c r="M28" s="156"/>
      <c r="N28" s="19"/>
      <c r="O28" s="13"/>
      <c r="P28" s="13"/>
      <c r="Q28" s="13"/>
      <c r="R28" s="13"/>
      <c r="S28" s="20"/>
    </row>
    <row r="29" spans="1:19" ht="15" customHeight="1">
      <c r="A29" s="126" t="s">
        <v>52</v>
      </c>
      <c r="B29" s="292"/>
      <c r="C29" s="13" t="s">
        <v>53</v>
      </c>
      <c r="D29" s="281">
        <v>4320</v>
      </c>
      <c r="E29" s="169"/>
      <c r="F29" s="125">
        <v>73309</v>
      </c>
      <c r="G29" s="220"/>
      <c r="H29" s="124"/>
      <c r="I29" s="124"/>
      <c r="J29" s="124"/>
      <c r="K29" s="173"/>
      <c r="L29" s="193"/>
      <c r="M29" s="164"/>
      <c r="N29" s="50"/>
      <c r="O29" s="136"/>
      <c r="P29" s="136"/>
      <c r="Q29" s="136"/>
      <c r="R29" s="136"/>
      <c r="S29" s="137"/>
    </row>
    <row r="30" spans="1:19" ht="15" customHeight="1">
      <c r="A30" s="283"/>
      <c r="B30" s="222"/>
      <c r="C30" s="252" t="s">
        <v>54</v>
      </c>
      <c r="D30" s="222"/>
      <c r="E30" s="252">
        <v>2</v>
      </c>
      <c r="F30" s="127">
        <f>SUM(F28:F29)</f>
        <v>97309</v>
      </c>
      <c r="G30" s="223" t="s">
        <v>55</v>
      </c>
      <c r="H30" s="170">
        <v>28</v>
      </c>
      <c r="I30" s="170">
        <v>14</v>
      </c>
      <c r="J30" s="170">
        <v>42</v>
      </c>
      <c r="K30" s="174" t="s">
        <v>56</v>
      </c>
      <c r="L30" s="194" t="s">
        <v>57</v>
      </c>
      <c r="M30" s="155"/>
      <c r="N30" s="40"/>
      <c r="O30" s="40"/>
      <c r="P30" s="40"/>
      <c r="Q30" s="40"/>
      <c r="R30" s="40"/>
      <c r="S30" s="43"/>
    </row>
    <row r="31" spans="1:19" ht="15" customHeight="1">
      <c r="A31" s="126" t="s">
        <v>58</v>
      </c>
      <c r="B31" s="292" t="s">
        <v>161</v>
      </c>
      <c r="C31" s="13" t="s">
        <v>59</v>
      </c>
      <c r="D31" s="279">
        <v>28</v>
      </c>
      <c r="E31" s="244"/>
      <c r="F31" s="125">
        <v>6958</v>
      </c>
      <c r="G31" s="220"/>
      <c r="H31" s="124"/>
      <c r="I31" s="124"/>
      <c r="J31" s="124"/>
      <c r="K31" s="173"/>
      <c r="L31" s="193"/>
      <c r="M31" s="160"/>
      <c r="N31" s="16"/>
      <c r="O31" s="171"/>
      <c r="P31" s="16"/>
      <c r="Q31" s="16"/>
      <c r="R31" s="16"/>
      <c r="S31" s="42"/>
    </row>
    <row r="32" spans="1:19" ht="15" customHeight="1">
      <c r="A32" s="126" t="s">
        <v>60</v>
      </c>
      <c r="B32" s="292"/>
      <c r="C32" s="13" t="s">
        <v>61</v>
      </c>
      <c r="D32" s="279">
        <v>28</v>
      </c>
      <c r="E32" s="169"/>
      <c r="F32" s="125">
        <v>8230</v>
      </c>
      <c r="G32" s="220"/>
      <c r="H32" s="124"/>
      <c r="I32" s="124"/>
      <c r="J32" s="124"/>
      <c r="K32" s="173"/>
      <c r="L32" s="193"/>
      <c r="M32" s="160"/>
      <c r="N32" s="16"/>
      <c r="O32" s="16"/>
      <c r="P32" s="16"/>
      <c r="Q32" s="16"/>
      <c r="R32" s="16"/>
      <c r="S32" s="42"/>
    </row>
    <row r="33" spans="1:19" ht="15" customHeight="1">
      <c r="A33" s="126" t="s">
        <v>62</v>
      </c>
      <c r="B33" s="292"/>
      <c r="C33" s="13" t="s">
        <v>63</v>
      </c>
      <c r="D33" s="279">
        <v>192</v>
      </c>
      <c r="E33" s="169"/>
      <c r="F33" s="125">
        <v>47709</v>
      </c>
      <c r="G33" s="220"/>
      <c r="H33" s="124"/>
      <c r="I33" s="124"/>
      <c r="J33" s="124"/>
      <c r="K33" s="173"/>
      <c r="L33" s="193"/>
      <c r="M33" s="163"/>
      <c r="N33" s="136"/>
      <c r="O33" s="138"/>
      <c r="P33" s="136"/>
      <c r="Q33" s="136"/>
      <c r="R33" s="136"/>
      <c r="S33" s="139"/>
    </row>
    <row r="34" spans="1:19" ht="15" customHeight="1">
      <c r="A34" s="126" t="s">
        <v>64</v>
      </c>
      <c r="B34" s="292"/>
      <c r="C34" s="13" t="s">
        <v>65</v>
      </c>
      <c r="D34" s="279">
        <v>192</v>
      </c>
      <c r="E34" s="169"/>
      <c r="F34" s="125">
        <v>56436</v>
      </c>
      <c r="G34" s="220"/>
      <c r="H34" s="124"/>
      <c r="I34" s="124"/>
      <c r="J34" s="124"/>
      <c r="K34" s="173"/>
      <c r="L34" s="193"/>
      <c r="M34" s="157"/>
      <c r="N34" s="132"/>
      <c r="O34" s="132"/>
      <c r="P34" s="132"/>
      <c r="Q34" s="132"/>
      <c r="R34" s="132"/>
      <c r="S34" s="133"/>
    </row>
    <row r="35" spans="1:19" ht="15" customHeight="1">
      <c r="A35" s="283"/>
      <c r="B35" s="222"/>
      <c r="C35" s="252" t="s">
        <v>66</v>
      </c>
      <c r="D35" s="222"/>
      <c r="E35" s="253"/>
      <c r="F35" s="127">
        <f>SUM(F31:F34)</f>
        <v>119333</v>
      </c>
      <c r="G35" s="223" t="s">
        <v>55</v>
      </c>
      <c r="H35" s="170">
        <v>28</v>
      </c>
      <c r="I35" s="170">
        <v>14</v>
      </c>
      <c r="J35" s="170">
        <v>42</v>
      </c>
      <c r="K35" s="174" t="s">
        <v>48</v>
      </c>
      <c r="L35" s="194" t="s">
        <v>67</v>
      </c>
      <c r="M35" s="158"/>
      <c r="N35" s="153"/>
      <c r="O35" s="145"/>
      <c r="P35" s="145"/>
      <c r="Q35" s="145"/>
      <c r="R35" s="145"/>
      <c r="S35" s="146"/>
    </row>
    <row r="36" spans="1:19" ht="15" customHeight="1">
      <c r="A36" s="126" t="s">
        <v>68</v>
      </c>
      <c r="B36" s="293" t="s">
        <v>162</v>
      </c>
      <c r="C36" s="128" t="s">
        <v>69</v>
      </c>
      <c r="D36" s="279">
        <v>12</v>
      </c>
      <c r="E36" s="219"/>
      <c r="F36" s="125">
        <v>363636</v>
      </c>
      <c r="G36" s="273"/>
      <c r="H36" s="124"/>
      <c r="I36" s="124"/>
      <c r="J36" s="124"/>
      <c r="K36" s="173"/>
      <c r="L36" s="193"/>
      <c r="M36" s="156"/>
      <c r="N36" s="12"/>
      <c r="O36" s="13"/>
      <c r="P36" s="13"/>
      <c r="Q36" s="13"/>
      <c r="R36" s="13"/>
      <c r="S36" s="20"/>
    </row>
    <row r="37" spans="1:19" ht="15" customHeight="1">
      <c r="A37" s="283"/>
      <c r="B37" s="222"/>
      <c r="C37" s="252" t="s">
        <v>163</v>
      </c>
      <c r="D37" s="222"/>
      <c r="E37" s="253"/>
      <c r="F37" s="127">
        <f>+F36</f>
        <v>363636</v>
      </c>
      <c r="G37" s="274" t="s">
        <v>164</v>
      </c>
      <c r="H37" s="170">
        <v>42</v>
      </c>
      <c r="I37" s="170">
        <v>60</v>
      </c>
      <c r="J37" s="170">
        <v>142</v>
      </c>
      <c r="K37" s="174" t="s">
        <v>72</v>
      </c>
      <c r="L37" s="194" t="s">
        <v>73</v>
      </c>
      <c r="M37" s="165"/>
      <c r="N37" s="148"/>
      <c r="O37" s="141"/>
      <c r="P37" s="141"/>
      <c r="Q37" s="141"/>
      <c r="R37" s="141"/>
      <c r="S37" s="149"/>
    </row>
    <row r="38" spans="1:19" ht="15" customHeight="1">
      <c r="A38" s="126" t="s">
        <v>74</v>
      </c>
      <c r="B38" s="259" t="s">
        <v>165</v>
      </c>
      <c r="C38" s="13" t="s">
        <v>75</v>
      </c>
      <c r="D38" s="281">
        <v>1080</v>
      </c>
      <c r="E38" s="246"/>
      <c r="F38" s="125">
        <v>51055</v>
      </c>
      <c r="G38" s="220"/>
      <c r="H38" s="124"/>
      <c r="I38" s="124"/>
      <c r="J38" s="124"/>
      <c r="K38" s="173"/>
      <c r="L38" s="193"/>
      <c r="M38" s="157"/>
      <c r="N38" s="132"/>
      <c r="O38" s="132"/>
      <c r="P38" s="132"/>
      <c r="Q38" s="132"/>
      <c r="R38" s="132"/>
      <c r="S38" s="133"/>
    </row>
    <row r="39" spans="1:19" ht="15" customHeight="1">
      <c r="A39" s="283"/>
      <c r="B39" s="222"/>
      <c r="C39" s="252" t="s">
        <v>76</v>
      </c>
      <c r="D39" s="222"/>
      <c r="E39" s="253"/>
      <c r="F39" s="127">
        <f>+F38</f>
        <v>51055</v>
      </c>
      <c r="G39" s="223" t="s">
        <v>55</v>
      </c>
      <c r="H39" s="170">
        <v>28</v>
      </c>
      <c r="I39" s="170">
        <v>14</v>
      </c>
      <c r="J39" s="170">
        <v>42</v>
      </c>
      <c r="K39" s="174" t="s">
        <v>48</v>
      </c>
      <c r="L39" s="194" t="s">
        <v>67</v>
      </c>
      <c r="M39" s="159"/>
      <c r="N39" s="151"/>
      <c r="O39" s="151"/>
      <c r="P39" s="151"/>
      <c r="Q39" s="151"/>
      <c r="R39" s="151"/>
      <c r="S39" s="152"/>
    </row>
    <row r="40" spans="1:19" ht="15" customHeight="1">
      <c r="A40" s="126" t="s">
        <v>77</v>
      </c>
      <c r="B40" s="429" t="s">
        <v>166</v>
      </c>
      <c r="C40" s="13" t="s">
        <v>78</v>
      </c>
      <c r="D40" s="279">
        <v>8</v>
      </c>
      <c r="E40" s="244"/>
      <c r="F40" s="125">
        <v>16970</v>
      </c>
      <c r="G40" s="220"/>
      <c r="H40" s="124"/>
      <c r="I40" s="124"/>
      <c r="J40" s="124"/>
      <c r="K40" s="173"/>
      <c r="L40" s="193"/>
      <c r="M40" s="157"/>
      <c r="N40" s="132"/>
      <c r="O40" s="132"/>
      <c r="P40" s="132"/>
      <c r="Q40" s="132"/>
      <c r="R40" s="132"/>
      <c r="S40" s="133"/>
    </row>
    <row r="41" spans="1:19" ht="15" customHeight="1">
      <c r="A41" s="126" t="s">
        <v>79</v>
      </c>
      <c r="B41" s="429"/>
      <c r="C41" s="13" t="s">
        <v>80</v>
      </c>
      <c r="D41" s="279">
        <v>2</v>
      </c>
      <c r="E41" s="169"/>
      <c r="F41" s="125">
        <v>3030</v>
      </c>
      <c r="G41" s="220"/>
      <c r="H41" s="124"/>
      <c r="I41" s="124"/>
      <c r="J41" s="124"/>
      <c r="K41" s="173"/>
      <c r="L41" s="193"/>
      <c r="M41" s="156"/>
      <c r="N41" s="19"/>
      <c r="O41" s="13"/>
      <c r="P41" s="13"/>
      <c r="Q41" s="13"/>
      <c r="R41" s="13"/>
      <c r="S41" s="20"/>
    </row>
    <row r="42" spans="1:19" ht="15" customHeight="1">
      <c r="A42" s="283"/>
      <c r="B42" s="222"/>
      <c r="C42" s="252" t="s">
        <v>81</v>
      </c>
      <c r="D42" s="222"/>
      <c r="E42" s="253"/>
      <c r="F42" s="127">
        <f>SUM(F40:F41)</f>
        <v>20000</v>
      </c>
      <c r="G42" s="223" t="s">
        <v>55</v>
      </c>
      <c r="H42" s="170">
        <v>42</v>
      </c>
      <c r="I42" s="170">
        <v>7</v>
      </c>
      <c r="J42" s="170">
        <v>49</v>
      </c>
      <c r="K42" s="174" t="s">
        <v>82</v>
      </c>
      <c r="L42" s="194" t="s">
        <v>83</v>
      </c>
      <c r="M42" s="158"/>
      <c r="N42" s="144"/>
      <c r="O42" s="145"/>
      <c r="P42" s="145"/>
      <c r="Q42" s="145"/>
      <c r="R42" s="145"/>
      <c r="S42" s="146"/>
    </row>
    <row r="43" spans="1:19" ht="15" customHeight="1">
      <c r="A43" s="126" t="s">
        <v>84</v>
      </c>
      <c r="B43" s="259" t="s">
        <v>167</v>
      </c>
      <c r="C43" s="13" t="s">
        <v>85</v>
      </c>
      <c r="D43" s="279">
        <v>12</v>
      </c>
      <c r="E43" s="246"/>
      <c r="F43" s="125">
        <v>7273</v>
      </c>
      <c r="G43" s="220"/>
      <c r="H43" s="124"/>
      <c r="I43" s="124"/>
      <c r="J43" s="124"/>
      <c r="K43" s="173"/>
      <c r="L43" s="193"/>
      <c r="M43" s="156"/>
      <c r="N43" s="19"/>
      <c r="O43" s="13"/>
      <c r="P43" s="13"/>
      <c r="Q43" s="13"/>
      <c r="R43" s="13"/>
      <c r="S43" s="20"/>
    </row>
    <row r="44" spans="1:19" ht="15" customHeight="1" thickBot="1">
      <c r="A44" s="282"/>
      <c r="B44" s="227"/>
      <c r="C44" s="255" t="s">
        <v>86</v>
      </c>
      <c r="D44" s="227"/>
      <c r="E44" s="232"/>
      <c r="F44" s="129">
        <f>+F43</f>
        <v>7273</v>
      </c>
      <c r="G44" s="275" t="s">
        <v>47</v>
      </c>
      <c r="H44" s="199">
        <v>5</v>
      </c>
      <c r="I44" s="199">
        <v>5</v>
      </c>
      <c r="J44" s="199">
        <v>10</v>
      </c>
      <c r="K44" s="200" t="s">
        <v>87</v>
      </c>
      <c r="L44" s="237" t="s">
        <v>88</v>
      </c>
      <c r="M44" s="158"/>
      <c r="N44" s="144"/>
      <c r="O44" s="145"/>
      <c r="P44" s="145"/>
      <c r="Q44" s="145"/>
      <c r="R44" s="145"/>
      <c r="S44" s="146"/>
    </row>
    <row r="45" spans="1:19" ht="15" customHeight="1" thickBot="1">
      <c r="A45" s="225" t="s">
        <v>89</v>
      </c>
      <c r="B45" s="226"/>
      <c r="C45" s="226"/>
      <c r="D45" s="226"/>
      <c r="E45" s="226"/>
      <c r="F45" s="236">
        <f>+SUM(F27+F30+F35+F37+F39+F42+F44)</f>
        <v>672806</v>
      </c>
      <c r="G45" s="354"/>
      <c r="H45" s="355"/>
      <c r="I45" s="355"/>
      <c r="J45" s="355"/>
      <c r="K45" s="355"/>
      <c r="L45" s="356"/>
      <c r="M45" s="414"/>
      <c r="N45" s="415"/>
      <c r="O45" s="415"/>
      <c r="P45" s="415"/>
      <c r="Q45" s="415"/>
      <c r="R45" s="415"/>
      <c r="S45" s="416"/>
    </row>
    <row r="46" spans="1:19" ht="15" customHeight="1" thickBot="1">
      <c r="A46" s="46" t="s">
        <v>92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09"/>
      <c r="N46" s="410"/>
      <c r="O46" s="410"/>
      <c r="P46" s="410"/>
      <c r="Q46" s="410"/>
      <c r="R46" s="410"/>
      <c r="S46" s="411"/>
    </row>
    <row r="47" spans="1:19" ht="15" customHeight="1">
      <c r="A47" s="120">
        <v>2.1</v>
      </c>
      <c r="B47" s="412" t="s">
        <v>168</v>
      </c>
      <c r="C47" s="41" t="s">
        <v>93</v>
      </c>
      <c r="D47" s="121">
        <v>1</v>
      </c>
      <c r="E47" s="221"/>
      <c r="F47" s="122">
        <v>65455</v>
      </c>
      <c r="G47" s="272"/>
      <c r="H47" s="121"/>
      <c r="I47" s="121"/>
      <c r="J47" s="121"/>
      <c r="K47" s="172"/>
      <c r="L47" s="192"/>
      <c r="M47" s="45"/>
      <c r="N47" s="41"/>
      <c r="O47" s="41"/>
      <c r="P47" s="41"/>
      <c r="Q47" s="41"/>
      <c r="R47" s="41"/>
      <c r="S47" s="18"/>
    </row>
    <row r="48" spans="1:19" ht="15" customHeight="1">
      <c r="A48" s="123">
        <v>2.5</v>
      </c>
      <c r="B48" s="413"/>
      <c r="C48" s="16" t="s">
        <v>94</v>
      </c>
      <c r="D48" s="124">
        <v>1</v>
      </c>
      <c r="E48" s="169"/>
      <c r="F48" s="125">
        <v>174545</v>
      </c>
      <c r="G48" s="220"/>
      <c r="H48" s="124"/>
      <c r="I48" s="124"/>
      <c r="J48" s="124"/>
      <c r="K48" s="173"/>
      <c r="L48" s="193"/>
      <c r="M48" s="17"/>
      <c r="N48" s="16"/>
      <c r="O48" s="16"/>
      <c r="P48" s="16"/>
      <c r="Q48" s="16"/>
      <c r="R48" s="16"/>
      <c r="S48" s="42"/>
    </row>
    <row r="49" spans="1:19" ht="15" customHeight="1">
      <c r="A49" s="284"/>
      <c r="B49" s="228"/>
      <c r="C49" s="243" t="s">
        <v>95</v>
      </c>
      <c r="D49" s="228"/>
      <c r="E49" s="251"/>
      <c r="F49" s="161">
        <f>+F47+F48</f>
        <v>240000</v>
      </c>
      <c r="G49" s="223"/>
      <c r="H49" s="181"/>
      <c r="I49" s="181"/>
      <c r="J49" s="181"/>
      <c r="K49" s="182"/>
      <c r="L49" s="193"/>
      <c r="M49" s="140"/>
      <c r="N49" s="141"/>
      <c r="O49" s="181"/>
      <c r="P49" s="141"/>
      <c r="Q49" s="141"/>
      <c r="R49" s="141"/>
      <c r="S49" s="142"/>
    </row>
    <row r="50" spans="1:19" ht="15" customHeight="1">
      <c r="A50" s="123" t="s">
        <v>96</v>
      </c>
      <c r="B50" s="413" t="s">
        <v>169</v>
      </c>
      <c r="C50" s="294" t="s">
        <v>97</v>
      </c>
      <c r="D50" s="124">
        <v>1</v>
      </c>
      <c r="E50" s="169"/>
      <c r="F50" s="125">
        <v>21818</v>
      </c>
      <c r="G50" s="220"/>
      <c r="H50" s="124"/>
      <c r="I50" s="124"/>
      <c r="J50" s="124"/>
      <c r="K50" s="173"/>
      <c r="L50" s="193"/>
      <c r="M50" s="188"/>
      <c r="N50" s="189"/>
      <c r="O50" s="189"/>
      <c r="P50" s="189"/>
      <c r="Q50" s="189"/>
      <c r="R50" s="189"/>
      <c r="S50" s="190"/>
    </row>
    <row r="51" spans="1:19" ht="15" customHeight="1">
      <c r="A51" s="123" t="s">
        <v>98</v>
      </c>
      <c r="B51" s="413"/>
      <c r="C51" s="16" t="s">
        <v>99</v>
      </c>
      <c r="D51" s="124">
        <v>1</v>
      </c>
      <c r="E51" s="169"/>
      <c r="F51" s="125">
        <v>21818</v>
      </c>
      <c r="G51" s="220"/>
      <c r="H51" s="124"/>
      <c r="I51" s="124"/>
      <c r="J51" s="124"/>
      <c r="K51" s="173"/>
      <c r="L51" s="193"/>
      <c r="M51" s="134"/>
      <c r="N51" s="13"/>
      <c r="O51" s="13"/>
      <c r="P51" s="13"/>
      <c r="Q51" s="13"/>
      <c r="R51" s="13"/>
      <c r="S51" s="20"/>
    </row>
    <row r="52" spans="1:19" ht="15" customHeight="1">
      <c r="A52" s="284"/>
      <c r="B52" s="228"/>
      <c r="C52" s="243" t="s">
        <v>100</v>
      </c>
      <c r="D52" s="285"/>
      <c r="E52" s="243" t="s">
        <v>170</v>
      </c>
      <c r="F52" s="161">
        <f>+F50+F51</f>
        <v>43636</v>
      </c>
      <c r="G52" s="223"/>
      <c r="H52" s="181"/>
      <c r="I52" s="181"/>
      <c r="J52" s="181"/>
      <c r="K52" s="182"/>
      <c r="L52" s="193"/>
      <c r="M52" s="143"/>
      <c r="N52" s="145"/>
      <c r="O52" s="145"/>
      <c r="P52" s="145"/>
      <c r="Q52" s="145"/>
      <c r="R52" s="145"/>
      <c r="S52" s="146"/>
    </row>
    <row r="53" spans="1:19" ht="15" customHeight="1">
      <c r="A53" s="283"/>
      <c r="B53" s="222"/>
      <c r="C53" s="252" t="s">
        <v>101</v>
      </c>
      <c r="D53" s="222"/>
      <c r="E53" s="253"/>
      <c r="F53" s="127">
        <f>+F49+F52</f>
        <v>283636</v>
      </c>
      <c r="G53" s="223" t="s">
        <v>102</v>
      </c>
      <c r="H53" s="181">
        <v>42</v>
      </c>
      <c r="I53" s="181" t="s">
        <v>103</v>
      </c>
      <c r="J53" s="181">
        <v>42</v>
      </c>
      <c r="K53" s="182" t="s">
        <v>104</v>
      </c>
      <c r="L53" s="249" t="s">
        <v>105</v>
      </c>
      <c r="M53" s="147"/>
      <c r="N53" s="148"/>
      <c r="O53" s="141"/>
      <c r="P53" s="141"/>
      <c r="Q53" s="141"/>
      <c r="R53" s="141"/>
      <c r="S53" s="149"/>
    </row>
    <row r="54" spans="1:19" ht="15" customHeight="1">
      <c r="A54" s="126" t="s">
        <v>106</v>
      </c>
      <c r="B54" s="124" t="s">
        <v>171</v>
      </c>
      <c r="C54" s="295" t="s">
        <v>107</v>
      </c>
      <c r="D54" s="124">
        <v>6</v>
      </c>
      <c r="E54" s="246"/>
      <c r="F54" s="125">
        <v>7273</v>
      </c>
      <c r="G54" s="220"/>
      <c r="H54" s="124"/>
      <c r="I54" s="124"/>
      <c r="J54" s="124"/>
      <c r="K54" s="173"/>
      <c r="L54" s="193"/>
      <c r="M54" s="147"/>
      <c r="N54" s="148"/>
      <c r="O54" s="141"/>
      <c r="P54" s="141"/>
      <c r="Q54" s="141"/>
      <c r="R54" s="141"/>
      <c r="S54" s="149"/>
    </row>
    <row r="55" spans="1:19" ht="15" customHeight="1">
      <c r="A55" s="283"/>
      <c r="B55" s="222"/>
      <c r="C55" s="252" t="s">
        <v>108</v>
      </c>
      <c r="D55" s="222"/>
      <c r="E55" s="253"/>
      <c r="F55" s="127">
        <f>+F54</f>
        <v>7273</v>
      </c>
      <c r="G55" s="223" t="s">
        <v>47</v>
      </c>
      <c r="H55" s="170">
        <v>5</v>
      </c>
      <c r="I55" s="170">
        <v>5</v>
      </c>
      <c r="J55" s="170">
        <v>10</v>
      </c>
      <c r="K55" s="174" t="s">
        <v>109</v>
      </c>
      <c r="L55" s="194" t="s">
        <v>110</v>
      </c>
      <c r="M55" s="147"/>
      <c r="N55" s="148"/>
      <c r="O55" s="141"/>
      <c r="P55" s="141"/>
      <c r="Q55" s="141"/>
      <c r="R55" s="141"/>
      <c r="S55" s="149"/>
    </row>
    <row r="56" spans="1:19" ht="15" customHeight="1">
      <c r="A56" s="176" t="s">
        <v>111</v>
      </c>
      <c r="B56" s="177" t="s">
        <v>172</v>
      </c>
      <c r="C56" s="296" t="s">
        <v>112</v>
      </c>
      <c r="D56" s="177">
        <v>1</v>
      </c>
      <c r="E56" s="254"/>
      <c r="F56" s="175">
        <v>2500</v>
      </c>
      <c r="G56" s="220"/>
      <c r="H56" s="183"/>
      <c r="I56" s="183"/>
      <c r="J56" s="183"/>
      <c r="K56" s="184"/>
      <c r="L56" s="250"/>
      <c r="M56" s="135"/>
      <c r="N56" s="50"/>
      <c r="O56" s="136"/>
      <c r="P56" s="136"/>
      <c r="Q56" s="136"/>
      <c r="R56" s="136"/>
      <c r="S56" s="137"/>
    </row>
    <row r="57" spans="1:19" ht="15" customHeight="1">
      <c r="A57" s="283"/>
      <c r="B57" s="222"/>
      <c r="C57" s="252" t="s">
        <v>113</v>
      </c>
      <c r="D57" s="222"/>
      <c r="E57" s="253"/>
      <c r="F57" s="127">
        <f>+F56</f>
        <v>2500</v>
      </c>
      <c r="G57" s="223" t="s">
        <v>47</v>
      </c>
      <c r="H57" s="170">
        <v>28</v>
      </c>
      <c r="I57" s="170">
        <v>7</v>
      </c>
      <c r="J57" s="170">
        <v>35</v>
      </c>
      <c r="K57" s="174" t="s">
        <v>114</v>
      </c>
      <c r="L57" s="194" t="s">
        <v>115</v>
      </c>
      <c r="M57" s="147"/>
      <c r="N57" s="148"/>
      <c r="O57" s="141"/>
      <c r="P57" s="141"/>
      <c r="Q57" s="141"/>
      <c r="R57" s="141"/>
      <c r="S57" s="149"/>
    </row>
    <row r="58" spans="1:19" ht="15" customHeight="1">
      <c r="A58" s="162" t="s">
        <v>116</v>
      </c>
      <c r="B58" s="224" t="s">
        <v>173</v>
      </c>
      <c r="C58" s="297" t="s">
        <v>117</v>
      </c>
      <c r="D58" s="124">
        <v>5</v>
      </c>
      <c r="E58" s="245"/>
      <c r="F58" s="125">
        <v>2273</v>
      </c>
      <c r="G58" s="220"/>
      <c r="H58" s="124"/>
      <c r="I58" s="124"/>
      <c r="J58" s="124"/>
      <c r="K58" s="173"/>
      <c r="L58" s="193"/>
      <c r="M58" s="188"/>
      <c r="N58" s="189"/>
      <c r="O58" s="189"/>
      <c r="P58" s="189"/>
      <c r="Q58" s="189"/>
      <c r="R58" s="189"/>
      <c r="S58" s="190"/>
    </row>
    <row r="59" spans="1:19" ht="15" customHeight="1">
      <c r="A59" s="283"/>
      <c r="B59" s="222"/>
      <c r="C59" s="252" t="s">
        <v>118</v>
      </c>
      <c r="D59" s="222"/>
      <c r="E59" s="253"/>
      <c r="F59" s="127">
        <f>+F58</f>
        <v>2273</v>
      </c>
      <c r="G59" s="223" t="s">
        <v>47</v>
      </c>
      <c r="H59" s="170">
        <v>7</v>
      </c>
      <c r="I59" s="170">
        <v>0</v>
      </c>
      <c r="J59" s="170">
        <v>7</v>
      </c>
      <c r="K59" s="174" t="s">
        <v>119</v>
      </c>
      <c r="L59" s="194" t="s">
        <v>120</v>
      </c>
      <c r="M59" s="150"/>
      <c r="N59" s="151"/>
      <c r="O59" s="151"/>
      <c r="P59" s="151"/>
      <c r="Q59" s="151"/>
      <c r="R59" s="151"/>
      <c r="S59" s="152"/>
    </row>
    <row r="60" spans="1:19" ht="15" customHeight="1">
      <c r="A60" s="126" t="s">
        <v>121</v>
      </c>
      <c r="B60" s="124" t="s">
        <v>174</v>
      </c>
      <c r="C60" s="295" t="s">
        <v>122</v>
      </c>
      <c r="D60" s="124">
        <v>12</v>
      </c>
      <c r="E60" s="246"/>
      <c r="F60" s="125">
        <v>8727</v>
      </c>
      <c r="G60" s="220"/>
      <c r="H60" s="124"/>
      <c r="I60" s="124"/>
      <c r="J60" s="124"/>
      <c r="K60" s="173"/>
      <c r="L60" s="193"/>
      <c r="M60" s="17"/>
      <c r="N60" s="16"/>
      <c r="O60" s="16"/>
      <c r="P60" s="16"/>
      <c r="Q60" s="16"/>
      <c r="R60" s="16"/>
      <c r="S60" s="42"/>
    </row>
    <row r="61" spans="1:19" ht="15" customHeight="1">
      <c r="A61" s="283"/>
      <c r="B61" s="222"/>
      <c r="C61" s="252" t="s">
        <v>123</v>
      </c>
      <c r="D61" s="222"/>
      <c r="E61" s="252">
        <v>4</v>
      </c>
      <c r="F61" s="127">
        <f>+F60</f>
        <v>8727</v>
      </c>
      <c r="G61" s="223" t="s">
        <v>47</v>
      </c>
      <c r="H61" s="170">
        <v>28</v>
      </c>
      <c r="I61" s="170">
        <v>7</v>
      </c>
      <c r="J61" s="170">
        <v>35</v>
      </c>
      <c r="K61" s="174" t="s">
        <v>124</v>
      </c>
      <c r="L61" s="194" t="s">
        <v>125</v>
      </c>
      <c r="M61" s="140"/>
      <c r="N61" s="141"/>
      <c r="O61" s="181"/>
      <c r="P61" s="141"/>
      <c r="Q61" s="141"/>
      <c r="R61" s="141"/>
      <c r="S61" s="142"/>
    </row>
    <row r="62" spans="1:19" ht="15" customHeight="1">
      <c r="A62" s="126" t="s">
        <v>126</v>
      </c>
      <c r="B62" s="124" t="s">
        <v>175</v>
      </c>
      <c r="C62" s="295" t="s">
        <v>127</v>
      </c>
      <c r="D62" s="124">
        <v>12</v>
      </c>
      <c r="E62" s="246"/>
      <c r="F62" s="125">
        <v>17455</v>
      </c>
      <c r="G62" s="220"/>
      <c r="H62" s="124"/>
      <c r="I62" s="124"/>
      <c r="J62" s="124"/>
      <c r="K62" s="173"/>
      <c r="L62" s="193"/>
      <c r="M62" s="188"/>
      <c r="N62" s="189"/>
      <c r="O62" s="189"/>
      <c r="P62" s="189"/>
      <c r="Q62" s="189"/>
      <c r="R62" s="189"/>
      <c r="S62" s="190"/>
    </row>
    <row r="63" spans="1:19" ht="15" customHeight="1" thickBot="1">
      <c r="A63" s="282"/>
      <c r="B63" s="227"/>
      <c r="C63" s="255" t="s">
        <v>128</v>
      </c>
      <c r="D63" s="227"/>
      <c r="E63" s="232"/>
      <c r="F63" s="129">
        <f>+F62</f>
        <v>17455</v>
      </c>
      <c r="G63" s="275" t="s">
        <v>55</v>
      </c>
      <c r="H63" s="199">
        <v>28</v>
      </c>
      <c r="I63" s="199">
        <v>7</v>
      </c>
      <c r="J63" s="199">
        <v>35</v>
      </c>
      <c r="K63" s="200" t="s">
        <v>124</v>
      </c>
      <c r="L63" s="237" t="s">
        <v>125</v>
      </c>
      <c r="M63" s="185"/>
      <c r="N63" s="191"/>
      <c r="O63" s="186"/>
      <c r="P63" s="186"/>
      <c r="Q63" s="186"/>
      <c r="R63" s="186"/>
      <c r="S63" s="187"/>
    </row>
    <row r="64" spans="1:19" ht="15" customHeight="1" thickBot="1">
      <c r="A64" s="225" t="s">
        <v>129</v>
      </c>
      <c r="B64" s="226"/>
      <c r="C64" s="226"/>
      <c r="D64" s="226"/>
      <c r="E64" s="226"/>
      <c r="F64" s="166">
        <f>SUM(F53+F55+F57+F59+F61+F63)</f>
        <v>321864</v>
      </c>
      <c r="G64" s="393"/>
      <c r="H64" s="355"/>
      <c r="I64" s="355"/>
      <c r="J64" s="355"/>
      <c r="K64" s="355"/>
      <c r="L64" s="356"/>
      <c r="M64" s="414"/>
      <c r="N64" s="415"/>
      <c r="O64" s="415"/>
      <c r="P64" s="415"/>
      <c r="Q64" s="415"/>
      <c r="R64" s="415"/>
      <c r="S64" s="416"/>
    </row>
    <row r="65" spans="1:19" ht="15.75" thickBot="1">
      <c r="A65" s="48" t="s">
        <v>132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167"/>
      <c r="M65" s="406"/>
      <c r="N65" s="407"/>
      <c r="O65" s="407"/>
      <c r="P65" s="407"/>
      <c r="Q65" s="407"/>
      <c r="R65" s="407"/>
      <c r="S65" s="408"/>
    </row>
    <row r="66" spans="1:19">
      <c r="A66" s="208" t="s">
        <v>133</v>
      </c>
      <c r="B66" s="211" t="s">
        <v>176</v>
      </c>
      <c r="C66" s="210" t="s">
        <v>134</v>
      </c>
      <c r="D66" s="211">
        <v>8</v>
      </c>
      <c r="E66" s="210"/>
      <c r="F66" s="212">
        <v>4606</v>
      </c>
      <c r="G66" s="276"/>
      <c r="H66" s="210"/>
      <c r="I66" s="210"/>
      <c r="J66" s="210"/>
      <c r="K66" s="211"/>
      <c r="L66" s="261"/>
      <c r="M66" s="203"/>
      <c r="N66" s="204"/>
      <c r="O66" s="204"/>
      <c r="P66" s="204"/>
      <c r="Q66" s="204"/>
      <c r="R66" s="204"/>
      <c r="S66" s="205"/>
    </row>
    <row r="67" spans="1:19" ht="15" customHeight="1">
      <c r="A67" s="289"/>
      <c r="B67" s="233"/>
      <c r="C67" s="291" t="s">
        <v>135</v>
      </c>
      <c r="D67" s="233"/>
      <c r="E67" s="260"/>
      <c r="F67" s="127">
        <f>+F66</f>
        <v>4606</v>
      </c>
      <c r="G67" s="274" t="s">
        <v>47</v>
      </c>
      <c r="H67" s="216">
        <v>14</v>
      </c>
      <c r="I67" s="216">
        <v>14</v>
      </c>
      <c r="J67" s="216">
        <v>28</v>
      </c>
      <c r="K67" s="216" t="s">
        <v>56</v>
      </c>
      <c r="L67" s="262" t="s">
        <v>136</v>
      </c>
      <c r="M67" s="265"/>
      <c r="N67" s="266"/>
      <c r="O67" s="266"/>
      <c r="P67" s="266"/>
      <c r="Q67" s="266"/>
      <c r="R67" s="266"/>
      <c r="S67" s="267"/>
    </row>
    <row r="68" spans="1:19">
      <c r="A68" s="209" t="s">
        <v>137</v>
      </c>
      <c r="B68" s="214" t="s">
        <v>177</v>
      </c>
      <c r="C68" s="290" t="s">
        <v>138</v>
      </c>
      <c r="D68" s="214">
        <v>2</v>
      </c>
      <c r="E68" s="271"/>
      <c r="F68" s="215">
        <v>1394</v>
      </c>
      <c r="G68" s="273"/>
      <c r="H68" s="214"/>
      <c r="I68" s="214"/>
      <c r="J68" s="214"/>
      <c r="K68" s="214"/>
      <c r="L68" s="263"/>
      <c r="M68" s="206"/>
      <c r="N68" s="202"/>
      <c r="O68" s="202"/>
      <c r="P68" s="202"/>
      <c r="Q68" s="202"/>
      <c r="R68" s="202"/>
      <c r="S68" s="207"/>
    </row>
    <row r="69" spans="1:19" ht="15" customHeight="1">
      <c r="A69" s="289"/>
      <c r="B69" s="233"/>
      <c r="C69" s="291" t="s">
        <v>139</v>
      </c>
      <c r="D69" s="233"/>
      <c r="E69" s="260"/>
      <c r="F69" s="127">
        <f>+F68</f>
        <v>1394</v>
      </c>
      <c r="G69" s="274" t="s">
        <v>47</v>
      </c>
      <c r="H69" s="216">
        <v>14</v>
      </c>
      <c r="I69" s="216">
        <v>14</v>
      </c>
      <c r="J69" s="216">
        <v>28</v>
      </c>
      <c r="K69" s="216" t="s">
        <v>56</v>
      </c>
      <c r="L69" s="262" t="s">
        <v>136</v>
      </c>
      <c r="M69" s="265"/>
      <c r="N69" s="266"/>
      <c r="O69" s="266"/>
      <c r="P69" s="266"/>
      <c r="Q69" s="266"/>
      <c r="R69" s="266"/>
      <c r="S69" s="267"/>
    </row>
    <row r="70" spans="1:19">
      <c r="A70" s="123" t="s">
        <v>140</v>
      </c>
      <c r="B70" s="224" t="s">
        <v>178</v>
      </c>
      <c r="C70" s="245" t="s">
        <v>141</v>
      </c>
      <c r="D70" s="124">
        <v>1</v>
      </c>
      <c r="E70" s="246"/>
      <c r="F70" s="125">
        <v>200000</v>
      </c>
      <c r="G70" s="220"/>
      <c r="H70" s="124"/>
      <c r="I70" s="124"/>
      <c r="J70" s="124"/>
      <c r="K70" s="173"/>
      <c r="L70" s="249"/>
      <c r="M70" s="17"/>
      <c r="N70" s="16"/>
      <c r="O70" s="16"/>
      <c r="P70" s="16"/>
      <c r="Q70" s="16"/>
      <c r="R70" s="16"/>
      <c r="S70" s="42"/>
    </row>
    <row r="71" spans="1:19" ht="15.75" customHeight="1" thickBot="1">
      <c r="A71" s="282"/>
      <c r="B71" s="227"/>
      <c r="C71" s="255" t="s">
        <v>142</v>
      </c>
      <c r="D71" s="288"/>
      <c r="E71" s="255">
        <v>5</v>
      </c>
      <c r="F71" s="129">
        <f>+F70</f>
        <v>200000</v>
      </c>
      <c r="G71" s="275" t="s">
        <v>55</v>
      </c>
      <c r="H71" s="199">
        <v>35</v>
      </c>
      <c r="I71" s="199">
        <v>60</v>
      </c>
      <c r="J71" s="199">
        <v>95</v>
      </c>
      <c r="K71" s="200" t="s">
        <v>143</v>
      </c>
      <c r="L71" s="237" t="s">
        <v>144</v>
      </c>
      <c r="M71" s="268"/>
      <c r="N71" s="269"/>
      <c r="O71" s="269"/>
      <c r="P71" s="269"/>
      <c r="Q71" s="269"/>
      <c r="R71" s="269"/>
      <c r="S71" s="270"/>
    </row>
    <row r="72" spans="1:19" ht="15.75" thickBot="1">
      <c r="A72" s="229" t="s">
        <v>145</v>
      </c>
      <c r="B72" s="230"/>
      <c r="C72" s="230"/>
      <c r="D72" s="230"/>
      <c r="E72" s="231"/>
      <c r="F72" s="196">
        <f>SUM(F67+F69+F71)</f>
        <v>206000</v>
      </c>
      <c r="G72" s="197"/>
      <c r="H72" s="197"/>
      <c r="I72" s="197"/>
      <c r="J72" s="197"/>
      <c r="K72" s="197"/>
      <c r="L72" s="198"/>
      <c r="M72" s="201"/>
      <c r="N72" s="197"/>
      <c r="O72" s="197"/>
      <c r="P72" s="197"/>
      <c r="Q72" s="197"/>
      <c r="R72" s="197"/>
      <c r="S72" s="198"/>
    </row>
    <row r="73" spans="1:19" ht="15.75" thickBot="1">
      <c r="A73" s="234" t="s">
        <v>179</v>
      </c>
      <c r="B73" s="235"/>
      <c r="C73" s="235"/>
      <c r="D73" s="235"/>
      <c r="E73" s="235"/>
      <c r="F73" s="218">
        <f>SUM(F45+F64+F72)</f>
        <v>1200670</v>
      </c>
      <c r="G73" s="418"/>
      <c r="H73" s="418"/>
      <c r="I73" s="418"/>
      <c r="J73" s="418"/>
      <c r="K73" s="418"/>
      <c r="L73" s="419"/>
      <c r="M73" s="417"/>
      <c r="N73" s="418"/>
      <c r="O73" s="418"/>
      <c r="P73" s="418"/>
      <c r="Q73" s="418"/>
      <c r="R73" s="418"/>
      <c r="S73" s="419"/>
    </row>
    <row r="74" spans="1:19">
      <c r="A74" s="217"/>
    </row>
    <row r="75" spans="1:19">
      <c r="A75" s="342" t="s">
        <v>90</v>
      </c>
      <c r="B75" s="342"/>
      <c r="C75" s="342"/>
      <c r="D75" s="342"/>
      <c r="E75" s="342"/>
      <c r="F75" s="342"/>
      <c r="G75" s="342"/>
    </row>
    <row r="76" spans="1:19">
      <c r="A76" s="341" t="s">
        <v>91</v>
      </c>
      <c r="B76" s="341"/>
      <c r="C76" s="341"/>
      <c r="D76" s="341"/>
      <c r="E76" s="341"/>
      <c r="F76" s="341"/>
      <c r="G76" s="341"/>
    </row>
    <row r="77" spans="1:19">
      <c r="A77" s="420" t="s">
        <v>130</v>
      </c>
      <c r="B77" s="420"/>
      <c r="C77" s="420"/>
      <c r="D77" s="420"/>
      <c r="E77" s="420"/>
      <c r="F77" s="420"/>
      <c r="G77" s="420"/>
    </row>
    <row r="78" spans="1:19">
      <c r="A78" s="341" t="s">
        <v>131</v>
      </c>
      <c r="B78" s="341"/>
      <c r="C78" s="341"/>
      <c r="D78" s="341"/>
      <c r="E78" s="341"/>
      <c r="F78" s="341"/>
      <c r="G78" s="341"/>
    </row>
    <row r="79" spans="1:19">
      <c r="A79" s="341" t="s">
        <v>146</v>
      </c>
      <c r="B79" s="341"/>
      <c r="C79" s="341"/>
      <c r="D79" s="341"/>
      <c r="E79" s="341"/>
      <c r="F79" s="341"/>
      <c r="G79" s="341"/>
    </row>
    <row r="81" spans="1:14">
      <c r="A81" s="5"/>
      <c r="B81" s="5"/>
      <c r="C81" s="5"/>
      <c r="D81" s="5"/>
      <c r="E81" s="5"/>
      <c r="F81" s="6"/>
      <c r="G81" s="7"/>
      <c r="H81" s="6"/>
      <c r="I81" s="5"/>
      <c r="J81" s="5"/>
      <c r="K81" s="5"/>
      <c r="L81" s="3"/>
      <c r="M81" s="3"/>
    </row>
    <row r="82" spans="1:14">
      <c r="A82" s="5"/>
      <c r="B82" s="5"/>
      <c r="C82" s="5"/>
      <c r="D82" s="5"/>
      <c r="E82" s="5"/>
      <c r="F82" s="6"/>
      <c r="G82" s="7"/>
      <c r="H82" s="6"/>
      <c r="I82" s="5"/>
      <c r="J82" s="5"/>
      <c r="K82" s="5"/>
      <c r="L82" s="3"/>
      <c r="M82" s="3"/>
    </row>
    <row r="83" spans="1:14" ht="15.75">
      <c r="A83" s="26" t="s">
        <v>180</v>
      </c>
      <c r="B83" s="27"/>
      <c r="C83" s="27"/>
      <c r="D83" s="27"/>
      <c r="E83" s="27"/>
      <c r="F83" s="28"/>
      <c r="G83" s="29"/>
      <c r="H83" s="28"/>
      <c r="I83" s="27"/>
      <c r="J83" s="27"/>
      <c r="K83" s="27"/>
      <c r="L83" s="30"/>
      <c r="M83" s="30"/>
      <c r="N83" s="31"/>
    </row>
    <row r="84" spans="1:14" ht="15.75">
      <c r="A84" s="27"/>
      <c r="B84" s="27"/>
      <c r="C84" s="27"/>
      <c r="D84" s="27"/>
      <c r="E84" s="27"/>
      <c r="F84" s="28"/>
      <c r="G84" s="29"/>
      <c r="H84" s="28"/>
      <c r="I84" s="27"/>
      <c r="J84" s="27"/>
      <c r="K84" s="27"/>
      <c r="L84" s="30"/>
      <c r="M84" s="30"/>
      <c r="N84" s="33"/>
    </row>
    <row r="85" spans="1:14" ht="15.75">
      <c r="A85" s="27"/>
      <c r="B85" s="27"/>
      <c r="C85" s="27"/>
      <c r="D85" s="27"/>
      <c r="E85" s="27"/>
      <c r="F85" s="28"/>
      <c r="G85" s="29"/>
      <c r="H85" s="28"/>
      <c r="I85" s="27"/>
      <c r="J85" s="27"/>
      <c r="K85" s="27"/>
      <c r="L85" s="30"/>
      <c r="M85" s="30"/>
      <c r="N85" s="33"/>
    </row>
    <row r="86" spans="1:14" ht="15.75">
      <c r="A86" s="34"/>
      <c r="B86" s="34"/>
      <c r="C86" s="34"/>
      <c r="D86" s="33"/>
      <c r="E86" s="34"/>
      <c r="F86" s="34"/>
      <c r="G86" s="34"/>
      <c r="H86" s="34"/>
      <c r="I86" s="33"/>
      <c r="J86" s="33"/>
      <c r="K86" s="33"/>
      <c r="L86" s="33"/>
      <c r="M86" s="33"/>
      <c r="N86" s="33"/>
    </row>
    <row r="87" spans="1:14" ht="15.75">
      <c r="A87" s="32" t="s">
        <v>181</v>
      </c>
      <c r="B87" s="33"/>
      <c r="C87" s="33"/>
      <c r="D87" s="32"/>
      <c r="E87" s="32" t="s">
        <v>182</v>
      </c>
      <c r="F87" s="32"/>
      <c r="G87" s="32"/>
      <c r="H87" s="32"/>
      <c r="I87" s="32"/>
      <c r="J87" s="32"/>
      <c r="K87" s="32"/>
      <c r="L87" s="32"/>
      <c r="M87" s="32"/>
      <c r="N87" s="31"/>
    </row>
    <row r="91" spans="1:14">
      <c r="A91" s="168"/>
      <c r="B91" s="168"/>
      <c r="C91" s="168"/>
      <c r="E91" s="168"/>
      <c r="F91" s="168"/>
      <c r="G91" s="168"/>
      <c r="H91" s="168"/>
    </row>
    <row r="92" spans="1:14" ht="15.75">
      <c r="A92" s="32" t="s">
        <v>183</v>
      </c>
      <c r="B92" s="32"/>
      <c r="C92" s="32"/>
      <c r="D92" s="32"/>
      <c r="E92" s="32" t="s">
        <v>36</v>
      </c>
    </row>
  </sheetData>
  <mergeCells count="59">
    <mergeCell ref="M10:S10"/>
    <mergeCell ref="G64:L64"/>
    <mergeCell ref="A10:L10"/>
    <mergeCell ref="H14:H20"/>
    <mergeCell ref="I14:I20"/>
    <mergeCell ref="J14:J20"/>
    <mergeCell ref="K14:K20"/>
    <mergeCell ref="L14:L17"/>
    <mergeCell ref="L18:L20"/>
    <mergeCell ref="M64:S64"/>
    <mergeCell ref="B40:B41"/>
    <mergeCell ref="M12:M21"/>
    <mergeCell ref="M11:S11"/>
    <mergeCell ref="D11:D21"/>
    <mergeCell ref="E11:E21"/>
    <mergeCell ref="F11:F21"/>
    <mergeCell ref="A75:G75"/>
    <mergeCell ref="A76:G76"/>
    <mergeCell ref="M73:S73"/>
    <mergeCell ref="A78:G78"/>
    <mergeCell ref="A79:G79"/>
    <mergeCell ref="A77:G77"/>
    <mergeCell ref="G73:L73"/>
    <mergeCell ref="M65:S65"/>
    <mergeCell ref="M46:S46"/>
    <mergeCell ref="B47:B48"/>
    <mergeCell ref="B50:B51"/>
    <mergeCell ref="G45:L45"/>
    <mergeCell ref="M45:S45"/>
    <mergeCell ref="P12:P21"/>
    <mergeCell ref="Q12:Q17"/>
    <mergeCell ref="S12:S21"/>
    <mergeCell ref="A11:A21"/>
    <mergeCell ref="B11:B21"/>
    <mergeCell ref="C11:C21"/>
    <mergeCell ref="Q18:Q21"/>
    <mergeCell ref="R18:R21"/>
    <mergeCell ref="H12:H13"/>
    <mergeCell ref="I12:I13"/>
    <mergeCell ref="R12:R17"/>
    <mergeCell ref="G11:G21"/>
    <mergeCell ref="H11:L11"/>
    <mergeCell ref="K12:K13"/>
    <mergeCell ref="N12:N21"/>
    <mergeCell ref="O12:O21"/>
    <mergeCell ref="E8:L8"/>
    <mergeCell ref="E7:L7"/>
    <mergeCell ref="A2:D2"/>
    <mergeCell ref="A3:D3"/>
    <mergeCell ref="A4:D4"/>
    <mergeCell ref="A7:D7"/>
    <mergeCell ref="A8:D8"/>
    <mergeCell ref="A5:D5"/>
    <mergeCell ref="A6:D6"/>
    <mergeCell ref="E6:L6"/>
    <mergeCell ref="E5:L5"/>
    <mergeCell ref="E4:L4"/>
    <mergeCell ref="E3:L3"/>
    <mergeCell ref="E2:L2"/>
  </mergeCells>
  <conditionalFormatting sqref="C26">
    <cfRule type="cellIs" dxfId="3" priority="1" stopIfTrue="1" operator="equal">
      <formula>"(blank)"</formula>
    </cfRule>
  </conditionalFormatting>
  <conditionalFormatting sqref="C24">
    <cfRule type="cellIs" dxfId="2" priority="2" stopIfTrue="1" operator="equal">
      <formula>"(blank)"</formula>
    </cfRule>
  </conditionalFormatting>
  <pageMargins left="0.19685039370078741" right="0.19685039370078741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6CCC9-48CE-491F-981A-6A895F820C17}">
  <sheetPr>
    <tabColor rgb="FFDDDDDD"/>
  </sheetPr>
  <dimension ref="B2:H75"/>
  <sheetViews>
    <sheetView workbookViewId="0"/>
  </sheetViews>
  <sheetFormatPr defaultRowHeight="24.95" customHeight="1"/>
  <cols>
    <col min="2" max="2" width="10.7109375" customWidth="1"/>
    <col min="3" max="3" width="54.85546875" customWidth="1"/>
    <col min="4" max="5" width="10.7109375" customWidth="1"/>
    <col min="6" max="8" width="15.7109375" customWidth="1"/>
  </cols>
  <sheetData>
    <row r="2" spans="2:8" ht="24.95" customHeight="1" thickBot="1"/>
    <row r="3" spans="2:8" ht="24.95" customHeight="1">
      <c r="B3" s="74"/>
      <c r="C3" s="75" t="s">
        <v>184</v>
      </c>
      <c r="D3" s="75"/>
      <c r="E3" s="75"/>
      <c r="F3" s="75"/>
      <c r="G3" s="75"/>
      <c r="H3" s="76"/>
    </row>
    <row r="4" spans="2:8" ht="50.1" customHeight="1" thickBot="1">
      <c r="B4" s="77"/>
      <c r="C4" s="78" t="s">
        <v>185</v>
      </c>
      <c r="D4" s="79" t="s">
        <v>17</v>
      </c>
      <c r="E4" s="79" t="s">
        <v>186</v>
      </c>
      <c r="F4" s="79" t="s">
        <v>187</v>
      </c>
      <c r="G4" s="79" t="s">
        <v>188</v>
      </c>
      <c r="H4" s="80" t="s">
        <v>189</v>
      </c>
    </row>
    <row r="5" spans="2:8" ht="24.95" customHeight="1">
      <c r="B5" s="81">
        <v>1</v>
      </c>
      <c r="C5" s="82" t="s">
        <v>190</v>
      </c>
      <c r="D5" s="82"/>
      <c r="E5" s="82"/>
      <c r="F5" s="82"/>
      <c r="G5" s="82"/>
      <c r="H5" s="83"/>
    </row>
    <row r="6" spans="2:8" ht="24.95" customHeight="1">
      <c r="B6" s="84">
        <v>1.1000000000000001</v>
      </c>
      <c r="C6" s="55" t="s">
        <v>191</v>
      </c>
      <c r="D6" s="51">
        <v>12</v>
      </c>
      <c r="E6" s="51" t="s">
        <v>192</v>
      </c>
      <c r="F6" s="54">
        <v>813450</v>
      </c>
      <c r="G6" s="54">
        <f>D6*F6</f>
        <v>9761400</v>
      </c>
      <c r="H6" s="85">
        <f>+G6/165</f>
        <v>59160</v>
      </c>
    </row>
    <row r="7" spans="2:8" ht="24.95" customHeight="1">
      <c r="B7" s="84">
        <v>1.2</v>
      </c>
      <c r="C7" s="55" t="s">
        <v>193</v>
      </c>
      <c r="D7" s="56">
        <v>12</v>
      </c>
      <c r="E7" s="51" t="s">
        <v>192</v>
      </c>
      <c r="F7" s="57">
        <v>683100</v>
      </c>
      <c r="G7" s="54">
        <f t="shared" ref="G7:G11" si="0">D7*F7</f>
        <v>8197200</v>
      </c>
      <c r="H7" s="85">
        <f t="shared" ref="H7:H71" si="1">+G7/165</f>
        <v>49680</v>
      </c>
    </row>
    <row r="8" spans="2:8" ht="24.95" customHeight="1">
      <c r="B8" s="86">
        <v>1.3</v>
      </c>
      <c r="C8" s="55" t="s">
        <v>194</v>
      </c>
      <c r="D8" s="56">
        <v>12</v>
      </c>
      <c r="E8" s="51" t="s">
        <v>192</v>
      </c>
      <c r="F8" s="57">
        <v>683100</v>
      </c>
      <c r="G8" s="54">
        <f t="shared" si="0"/>
        <v>8197200</v>
      </c>
      <c r="H8" s="85">
        <f t="shared" si="1"/>
        <v>49680</v>
      </c>
    </row>
    <row r="9" spans="2:8" ht="24.95" customHeight="1">
      <c r="B9" s="86">
        <v>1.4</v>
      </c>
      <c r="C9" s="55" t="s">
        <v>195</v>
      </c>
      <c r="D9" s="56">
        <v>12</v>
      </c>
      <c r="E9" s="51" t="s">
        <v>192</v>
      </c>
      <c r="F9" s="57">
        <v>440550</v>
      </c>
      <c r="G9" s="54">
        <f t="shared" si="0"/>
        <v>5286600</v>
      </c>
      <c r="H9" s="85">
        <f t="shared" si="1"/>
        <v>32040</v>
      </c>
    </row>
    <row r="10" spans="2:8" ht="24.95" customHeight="1">
      <c r="B10" s="86">
        <v>1.5</v>
      </c>
      <c r="C10" s="55" t="s">
        <v>196</v>
      </c>
      <c r="D10" s="56">
        <v>12</v>
      </c>
      <c r="E10" s="51" t="s">
        <v>192</v>
      </c>
      <c r="F10" s="57">
        <v>257400</v>
      </c>
      <c r="G10" s="54">
        <f t="shared" si="0"/>
        <v>3088800</v>
      </c>
      <c r="H10" s="85">
        <f t="shared" si="1"/>
        <v>18720</v>
      </c>
    </row>
    <row r="11" spans="2:8" ht="24.95" customHeight="1">
      <c r="B11" s="86">
        <v>1.6</v>
      </c>
      <c r="C11" s="55" t="s">
        <v>197</v>
      </c>
      <c r="D11" s="56">
        <v>12</v>
      </c>
      <c r="E11" s="51" t="s">
        <v>192</v>
      </c>
      <c r="F11" s="57">
        <v>440550</v>
      </c>
      <c r="G11" s="54">
        <f t="shared" si="0"/>
        <v>5286600</v>
      </c>
      <c r="H11" s="85">
        <f t="shared" si="1"/>
        <v>32040</v>
      </c>
    </row>
    <row r="12" spans="2:8" ht="24.95" customHeight="1">
      <c r="B12" s="86">
        <v>1.7</v>
      </c>
      <c r="C12" s="55" t="s">
        <v>198</v>
      </c>
      <c r="D12" s="56">
        <v>6</v>
      </c>
      <c r="E12" s="51" t="s">
        <v>192</v>
      </c>
      <c r="F12" s="57">
        <v>1320000</v>
      </c>
      <c r="G12" s="54">
        <f>F12*D12</f>
        <v>7920000</v>
      </c>
      <c r="H12" s="85">
        <f t="shared" si="1"/>
        <v>48000</v>
      </c>
    </row>
    <row r="13" spans="2:8" ht="24.95" customHeight="1" thickBot="1">
      <c r="B13" s="87"/>
      <c r="C13" s="88" t="s">
        <v>199</v>
      </c>
      <c r="D13" s="89"/>
      <c r="E13" s="90"/>
      <c r="F13" s="91"/>
      <c r="G13" s="92">
        <f>SUM(G6:G12)</f>
        <v>47737800</v>
      </c>
      <c r="H13" s="93">
        <f t="shared" si="1"/>
        <v>289320</v>
      </c>
    </row>
    <row r="14" spans="2:8" ht="24.95" customHeight="1">
      <c r="B14" s="94">
        <v>2</v>
      </c>
      <c r="C14" s="95" t="s">
        <v>200</v>
      </c>
      <c r="D14" s="96"/>
      <c r="E14" s="96"/>
      <c r="F14" s="97"/>
      <c r="G14" s="97"/>
      <c r="H14" s="98"/>
    </row>
    <row r="15" spans="2:8" ht="24.95" customHeight="1">
      <c r="B15" s="311">
        <v>2.1</v>
      </c>
      <c r="C15" s="312" t="s">
        <v>93</v>
      </c>
      <c r="D15" s="313">
        <v>90</v>
      </c>
      <c r="E15" s="313" t="s">
        <v>201</v>
      </c>
      <c r="F15" s="314">
        <v>120000</v>
      </c>
      <c r="G15" s="314">
        <f>D15*F15</f>
        <v>10800000</v>
      </c>
      <c r="H15" s="315">
        <f t="shared" si="1"/>
        <v>65454.545454545456</v>
      </c>
    </row>
    <row r="16" spans="2:8" ht="24.95" customHeight="1">
      <c r="B16" s="86"/>
      <c r="C16" s="60" t="s">
        <v>202</v>
      </c>
      <c r="D16" s="56"/>
      <c r="E16" s="56"/>
      <c r="F16" s="57"/>
      <c r="G16" s="57"/>
      <c r="H16" s="85"/>
    </row>
    <row r="17" spans="2:8" ht="24.95" customHeight="1">
      <c r="B17" s="298">
        <v>2.2000000000000002</v>
      </c>
      <c r="C17" s="299" t="s">
        <v>203</v>
      </c>
      <c r="D17" s="300">
        <v>1</v>
      </c>
      <c r="E17" s="300" t="s">
        <v>204</v>
      </c>
      <c r="F17" s="301">
        <v>363000</v>
      </c>
      <c r="G17" s="301">
        <f>F17*D17</f>
        <v>363000</v>
      </c>
      <c r="H17" s="302">
        <f t="shared" si="1"/>
        <v>2200</v>
      </c>
    </row>
    <row r="18" spans="2:8" ht="24.95" customHeight="1">
      <c r="B18" s="298">
        <v>2.2999999999999998</v>
      </c>
      <c r="C18" s="299" t="s">
        <v>205</v>
      </c>
      <c r="D18" s="300">
        <v>3</v>
      </c>
      <c r="E18" s="300" t="s">
        <v>206</v>
      </c>
      <c r="F18" s="301">
        <v>49500</v>
      </c>
      <c r="G18" s="301">
        <f>F18*D18</f>
        <v>148500</v>
      </c>
      <c r="H18" s="302">
        <f t="shared" si="1"/>
        <v>900</v>
      </c>
    </row>
    <row r="19" spans="2:8" ht="24.95" customHeight="1">
      <c r="B19" s="86">
        <v>2.4</v>
      </c>
      <c r="C19" s="52" t="s">
        <v>207</v>
      </c>
      <c r="D19" s="56">
        <v>900</v>
      </c>
      <c r="E19" s="56" t="s">
        <v>201</v>
      </c>
      <c r="F19" s="57">
        <v>1000</v>
      </c>
      <c r="G19" s="57">
        <f t="shared" ref="G19" si="2">D19*F19</f>
        <v>900000</v>
      </c>
      <c r="H19" s="85">
        <f t="shared" si="1"/>
        <v>5454.545454545455</v>
      </c>
    </row>
    <row r="20" spans="2:8" ht="24.95" customHeight="1">
      <c r="B20" s="86"/>
      <c r="C20" s="60" t="s">
        <v>208</v>
      </c>
      <c r="D20" s="56"/>
      <c r="E20" s="56"/>
      <c r="F20" s="57"/>
      <c r="G20" s="57"/>
      <c r="H20" s="99"/>
    </row>
    <row r="21" spans="2:8" ht="24.95" customHeight="1">
      <c r="B21" s="311">
        <v>2.5</v>
      </c>
      <c r="C21" s="312" t="s">
        <v>94</v>
      </c>
      <c r="D21" s="316">
        <v>180</v>
      </c>
      <c r="E21" s="316" t="s">
        <v>201</v>
      </c>
      <c r="F21" s="317">
        <v>160000</v>
      </c>
      <c r="G21" s="314">
        <f>F21*D21</f>
        <v>28800000</v>
      </c>
      <c r="H21" s="315">
        <f t="shared" si="1"/>
        <v>174545.45454545456</v>
      </c>
    </row>
    <row r="22" spans="2:8" ht="24.95" customHeight="1">
      <c r="B22" s="86"/>
      <c r="C22" s="63" t="s">
        <v>209</v>
      </c>
      <c r="D22" s="64"/>
      <c r="E22" s="64"/>
      <c r="F22" s="65"/>
      <c r="G22" s="57"/>
      <c r="H22" s="85"/>
    </row>
    <row r="23" spans="2:8" ht="24.95" customHeight="1">
      <c r="B23" s="298">
        <v>2.6</v>
      </c>
      <c r="C23" s="299" t="s">
        <v>210</v>
      </c>
      <c r="D23" s="303">
        <v>8</v>
      </c>
      <c r="E23" s="303" t="s">
        <v>211</v>
      </c>
      <c r="F23" s="304">
        <v>495000</v>
      </c>
      <c r="G23" s="301">
        <f t="shared" ref="G23:G32" si="3">F23*D23</f>
        <v>3960000</v>
      </c>
      <c r="H23" s="302">
        <f t="shared" si="1"/>
        <v>24000</v>
      </c>
    </row>
    <row r="24" spans="2:8" ht="24.95" customHeight="1">
      <c r="B24" s="331">
        <v>2.7</v>
      </c>
      <c r="C24" s="332" t="s">
        <v>212</v>
      </c>
      <c r="D24" s="333">
        <v>8</v>
      </c>
      <c r="E24" s="333" t="s">
        <v>213</v>
      </c>
      <c r="F24" s="334">
        <v>95000</v>
      </c>
      <c r="G24" s="335">
        <f t="shared" si="3"/>
        <v>760000</v>
      </c>
      <c r="H24" s="336">
        <f t="shared" si="1"/>
        <v>4606.060606060606</v>
      </c>
    </row>
    <row r="25" spans="2:8" ht="24.95" customHeight="1">
      <c r="B25" s="331">
        <v>2.8</v>
      </c>
      <c r="C25" s="337" t="s">
        <v>214</v>
      </c>
      <c r="D25" s="338">
        <v>2</v>
      </c>
      <c r="E25" s="338" t="s">
        <v>213</v>
      </c>
      <c r="F25" s="335">
        <v>115000</v>
      </c>
      <c r="G25" s="335">
        <f t="shared" si="3"/>
        <v>230000</v>
      </c>
      <c r="H25" s="336">
        <f t="shared" si="1"/>
        <v>1393.939393939394</v>
      </c>
    </row>
    <row r="26" spans="2:8" ht="24.95" customHeight="1">
      <c r="B26" s="86"/>
      <c r="C26" s="60" t="s">
        <v>215</v>
      </c>
      <c r="D26" s="61"/>
      <c r="E26" s="61"/>
      <c r="F26" s="62"/>
      <c r="G26" s="57"/>
      <c r="H26" s="85"/>
    </row>
    <row r="27" spans="2:8" ht="24.95" customHeight="1">
      <c r="B27" s="298">
        <v>2.9</v>
      </c>
      <c r="C27" s="299" t="s">
        <v>203</v>
      </c>
      <c r="D27" s="300">
        <v>1</v>
      </c>
      <c r="E27" s="303" t="s">
        <v>204</v>
      </c>
      <c r="F27" s="304">
        <v>363000</v>
      </c>
      <c r="G27" s="301">
        <f t="shared" si="3"/>
        <v>363000</v>
      </c>
      <c r="H27" s="302">
        <f t="shared" si="1"/>
        <v>2200</v>
      </c>
    </row>
    <row r="28" spans="2:8" ht="24.95" customHeight="1">
      <c r="B28" s="305" t="s">
        <v>44</v>
      </c>
      <c r="C28" s="299" t="s">
        <v>205</v>
      </c>
      <c r="D28" s="300">
        <v>6</v>
      </c>
      <c r="E28" s="300" t="s">
        <v>192</v>
      </c>
      <c r="F28" s="301">
        <v>49500</v>
      </c>
      <c r="G28" s="301">
        <f t="shared" si="3"/>
        <v>297000</v>
      </c>
      <c r="H28" s="302">
        <f t="shared" si="1"/>
        <v>1800</v>
      </c>
    </row>
    <row r="29" spans="2:8" ht="24.95" customHeight="1">
      <c r="B29" s="84" t="s">
        <v>216</v>
      </c>
      <c r="C29" s="52" t="s">
        <v>217</v>
      </c>
      <c r="D29" s="56">
        <v>8</v>
      </c>
      <c r="E29" s="56" t="s">
        <v>218</v>
      </c>
      <c r="F29" s="57">
        <v>180000</v>
      </c>
      <c r="G29" s="57">
        <f t="shared" si="3"/>
        <v>1440000</v>
      </c>
      <c r="H29" s="85">
        <f t="shared" si="1"/>
        <v>8727.2727272727279</v>
      </c>
    </row>
    <row r="30" spans="2:8" ht="24.95" customHeight="1">
      <c r="B30" s="305" t="s">
        <v>52</v>
      </c>
      <c r="C30" s="299" t="s">
        <v>219</v>
      </c>
      <c r="D30" s="300">
        <v>4320</v>
      </c>
      <c r="E30" s="300" t="s">
        <v>204</v>
      </c>
      <c r="F30" s="301">
        <v>2800</v>
      </c>
      <c r="G30" s="301">
        <f t="shared" si="3"/>
        <v>12096000</v>
      </c>
      <c r="H30" s="302">
        <f t="shared" si="1"/>
        <v>73309.090909090912</v>
      </c>
    </row>
    <row r="31" spans="2:8" ht="24.95" customHeight="1">
      <c r="B31" s="318" t="s">
        <v>68</v>
      </c>
      <c r="C31" s="319" t="s">
        <v>220</v>
      </c>
      <c r="D31" s="320">
        <v>12</v>
      </c>
      <c r="E31" s="320" t="s">
        <v>221</v>
      </c>
      <c r="F31" s="321">
        <v>5000000</v>
      </c>
      <c r="G31" s="321">
        <f t="shared" si="3"/>
        <v>60000000</v>
      </c>
      <c r="H31" s="315">
        <f t="shared" si="1"/>
        <v>363636.36363636365</v>
      </c>
    </row>
    <row r="32" spans="2:8" ht="24.95" customHeight="1">
      <c r="B32" s="339" t="s">
        <v>140</v>
      </c>
      <c r="C32" s="340" t="s">
        <v>222</v>
      </c>
      <c r="D32" s="338">
        <v>1</v>
      </c>
      <c r="E32" s="338" t="s">
        <v>221</v>
      </c>
      <c r="F32" s="335">
        <v>33000000</v>
      </c>
      <c r="G32" s="335">
        <f t="shared" si="3"/>
        <v>33000000</v>
      </c>
      <c r="H32" s="336">
        <f t="shared" si="1"/>
        <v>200000</v>
      </c>
    </row>
    <row r="33" spans="2:8" ht="24.95" customHeight="1">
      <c r="B33" s="86"/>
      <c r="C33" s="66" t="s">
        <v>223</v>
      </c>
      <c r="D33" s="58"/>
      <c r="E33" s="58"/>
      <c r="F33" s="59"/>
      <c r="G33" s="59">
        <f>SUM(G15:G32)</f>
        <v>153157500</v>
      </c>
      <c r="H33" s="100">
        <f t="shared" si="1"/>
        <v>928227.27272727271</v>
      </c>
    </row>
    <row r="34" spans="2:8" ht="24.95" customHeight="1">
      <c r="B34" s="86"/>
      <c r="C34" s="66" t="s">
        <v>224</v>
      </c>
      <c r="D34" s="56"/>
      <c r="E34" s="56"/>
      <c r="F34" s="57"/>
      <c r="G34" s="57"/>
      <c r="H34" s="99"/>
    </row>
    <row r="35" spans="2:8" ht="24.95" customHeight="1">
      <c r="B35" s="86"/>
      <c r="C35" s="67" t="s">
        <v>225</v>
      </c>
      <c r="D35" s="56"/>
      <c r="E35" s="56"/>
      <c r="F35" s="57"/>
      <c r="G35" s="57"/>
      <c r="H35" s="85"/>
    </row>
    <row r="36" spans="2:8" ht="24.95" customHeight="1">
      <c r="B36" s="305" t="s">
        <v>58</v>
      </c>
      <c r="C36" s="306" t="s">
        <v>226</v>
      </c>
      <c r="D36" s="300">
        <v>28</v>
      </c>
      <c r="E36" s="307" t="s">
        <v>227</v>
      </c>
      <c r="F36" s="301">
        <v>41000</v>
      </c>
      <c r="G36" s="301">
        <f>D36*F36</f>
        <v>1148000</v>
      </c>
      <c r="H36" s="302">
        <f t="shared" si="1"/>
        <v>6957.575757575758</v>
      </c>
    </row>
    <row r="37" spans="2:8" ht="24.95" customHeight="1">
      <c r="B37" s="305" t="s">
        <v>60</v>
      </c>
      <c r="C37" s="299" t="s">
        <v>228</v>
      </c>
      <c r="D37" s="300">
        <v>28</v>
      </c>
      <c r="E37" s="307" t="s">
        <v>229</v>
      </c>
      <c r="F37" s="301">
        <v>48500</v>
      </c>
      <c r="G37" s="301">
        <f>D37*F37</f>
        <v>1358000</v>
      </c>
      <c r="H37" s="302">
        <f t="shared" si="1"/>
        <v>8230.30303030303</v>
      </c>
    </row>
    <row r="38" spans="2:8" ht="24.95" customHeight="1">
      <c r="B38" s="84" t="s">
        <v>230</v>
      </c>
      <c r="C38" s="52" t="s">
        <v>231</v>
      </c>
      <c r="D38" s="56">
        <v>10</v>
      </c>
      <c r="E38" s="70" t="s">
        <v>201</v>
      </c>
      <c r="F38" s="57">
        <v>2000</v>
      </c>
      <c r="G38" s="57">
        <f t="shared" ref="G38" si="4">D38*F38</f>
        <v>20000</v>
      </c>
      <c r="H38" s="85">
        <f t="shared" si="1"/>
        <v>121.21212121212122</v>
      </c>
    </row>
    <row r="39" spans="2:8" ht="24.95" customHeight="1">
      <c r="B39" s="84" t="s">
        <v>232</v>
      </c>
      <c r="C39" s="52" t="s">
        <v>233</v>
      </c>
      <c r="D39" s="56">
        <v>10</v>
      </c>
      <c r="E39" s="71" t="s">
        <v>201</v>
      </c>
      <c r="F39" s="57">
        <v>5000</v>
      </c>
      <c r="G39" s="57">
        <f>D39*F39</f>
        <v>50000</v>
      </c>
      <c r="H39" s="85">
        <f t="shared" si="1"/>
        <v>303.030303030303</v>
      </c>
    </row>
    <row r="40" spans="2:8" ht="24.95" customHeight="1">
      <c r="B40" s="84" t="s">
        <v>234</v>
      </c>
      <c r="C40" s="68" t="s">
        <v>235</v>
      </c>
      <c r="D40" s="69">
        <v>100</v>
      </c>
      <c r="E40" s="69" t="s">
        <v>192</v>
      </c>
      <c r="F40" s="72">
        <v>30000</v>
      </c>
      <c r="G40" s="72">
        <f>D40*F40</f>
        <v>3000000</v>
      </c>
      <c r="H40" s="85">
        <f t="shared" si="1"/>
        <v>18181.81818181818</v>
      </c>
    </row>
    <row r="41" spans="2:8" ht="24.95" customHeight="1">
      <c r="B41" s="318" t="s">
        <v>96</v>
      </c>
      <c r="C41" s="322" t="s">
        <v>236</v>
      </c>
      <c r="D41" s="323">
        <v>6</v>
      </c>
      <c r="E41" s="323" t="s">
        <v>237</v>
      </c>
      <c r="F41" s="324">
        <v>600000</v>
      </c>
      <c r="G41" s="314">
        <f>D41*F41</f>
        <v>3600000</v>
      </c>
      <c r="H41" s="315">
        <f t="shared" si="1"/>
        <v>21818.18181818182</v>
      </c>
    </row>
    <row r="42" spans="2:8" ht="24.95" customHeight="1">
      <c r="B42" s="86"/>
      <c r="C42" s="66" t="s">
        <v>238</v>
      </c>
      <c r="D42" s="56"/>
      <c r="E42" s="56"/>
      <c r="F42" s="57"/>
      <c r="G42" s="57"/>
      <c r="H42" s="99"/>
    </row>
    <row r="43" spans="2:8" ht="24.95" customHeight="1">
      <c r="B43" s="86"/>
      <c r="C43" s="67" t="s">
        <v>239</v>
      </c>
      <c r="D43" s="56"/>
      <c r="E43" s="56"/>
      <c r="F43" s="57"/>
      <c r="G43" s="57"/>
      <c r="H43" s="85"/>
    </row>
    <row r="44" spans="2:8" ht="24.95" customHeight="1">
      <c r="B44" s="305" t="s">
        <v>62</v>
      </c>
      <c r="C44" s="306" t="s">
        <v>226</v>
      </c>
      <c r="D44" s="300">
        <v>192</v>
      </c>
      <c r="E44" s="307" t="s">
        <v>227</v>
      </c>
      <c r="F44" s="301">
        <v>41000</v>
      </c>
      <c r="G44" s="301">
        <f>D44*F44</f>
        <v>7872000</v>
      </c>
      <c r="H44" s="302">
        <f t="shared" si="1"/>
        <v>47709.090909090912</v>
      </c>
    </row>
    <row r="45" spans="2:8" ht="24.95" customHeight="1">
      <c r="B45" s="305" t="s">
        <v>64</v>
      </c>
      <c r="C45" s="299" t="s">
        <v>228</v>
      </c>
      <c r="D45" s="300">
        <v>192</v>
      </c>
      <c r="E45" s="307" t="s">
        <v>229</v>
      </c>
      <c r="F45" s="301">
        <v>48500</v>
      </c>
      <c r="G45" s="301">
        <f>D45*F45</f>
        <v>9312000</v>
      </c>
      <c r="H45" s="302">
        <f t="shared" si="1"/>
        <v>56436.36363636364</v>
      </c>
    </row>
    <row r="46" spans="2:8" ht="24.95" customHeight="1">
      <c r="B46" s="84" t="s">
        <v>240</v>
      </c>
      <c r="C46" s="52" t="s">
        <v>241</v>
      </c>
      <c r="D46" s="56">
        <v>4</v>
      </c>
      <c r="E46" s="69" t="s">
        <v>192</v>
      </c>
      <c r="F46" s="57">
        <v>60000</v>
      </c>
      <c r="G46" s="57">
        <f t="shared" ref="G46" si="5">D46*F46</f>
        <v>240000</v>
      </c>
      <c r="H46" s="85">
        <f t="shared" si="1"/>
        <v>1454.5454545454545</v>
      </c>
    </row>
    <row r="47" spans="2:8" ht="24.95" customHeight="1">
      <c r="B47" s="84" t="s">
        <v>242</v>
      </c>
      <c r="C47" s="52" t="s">
        <v>243</v>
      </c>
      <c r="D47" s="56">
        <v>60</v>
      </c>
      <c r="E47" s="71" t="s">
        <v>201</v>
      </c>
      <c r="F47" s="57">
        <v>30000</v>
      </c>
      <c r="G47" s="57">
        <f>D47*F47</f>
        <v>1800000</v>
      </c>
      <c r="H47" s="85">
        <f t="shared" si="1"/>
        <v>10909.09090909091</v>
      </c>
    </row>
    <row r="48" spans="2:8" ht="24.95" customHeight="1">
      <c r="B48" s="84" t="s">
        <v>244</v>
      </c>
      <c r="C48" s="68" t="s">
        <v>245</v>
      </c>
      <c r="D48" s="69">
        <v>60</v>
      </c>
      <c r="E48" s="69" t="s">
        <v>201</v>
      </c>
      <c r="F48" s="72">
        <v>10000</v>
      </c>
      <c r="G48" s="72">
        <f>D48*F48</f>
        <v>600000</v>
      </c>
      <c r="H48" s="85">
        <f t="shared" si="1"/>
        <v>3636.3636363636365</v>
      </c>
    </row>
    <row r="49" spans="2:8" ht="24.95" customHeight="1">
      <c r="B49" s="318" t="s">
        <v>98</v>
      </c>
      <c r="C49" s="322" t="s">
        <v>236</v>
      </c>
      <c r="D49" s="323">
        <v>6</v>
      </c>
      <c r="E49" s="323" t="s">
        <v>237</v>
      </c>
      <c r="F49" s="325">
        <v>600000</v>
      </c>
      <c r="G49" s="314">
        <f>D49*F49</f>
        <v>3600000</v>
      </c>
      <c r="H49" s="315">
        <f t="shared" si="1"/>
        <v>21818.18181818182</v>
      </c>
    </row>
    <row r="50" spans="2:8" ht="24.95" customHeight="1">
      <c r="B50" s="86"/>
      <c r="C50" s="67" t="s">
        <v>246</v>
      </c>
      <c r="D50" s="53"/>
      <c r="E50" s="51"/>
      <c r="F50" s="73"/>
      <c r="G50" s="57"/>
      <c r="H50" s="85"/>
    </row>
    <row r="51" spans="2:8" ht="24.95" customHeight="1">
      <c r="B51" s="305" t="s">
        <v>74</v>
      </c>
      <c r="C51" s="308" t="s">
        <v>247</v>
      </c>
      <c r="D51" s="309">
        <v>1080</v>
      </c>
      <c r="E51" s="309" t="s">
        <v>248</v>
      </c>
      <c r="F51" s="310">
        <v>7800</v>
      </c>
      <c r="G51" s="301">
        <f>F51*D51</f>
        <v>8424000</v>
      </c>
      <c r="H51" s="302">
        <f t="shared" si="1"/>
        <v>51054.545454545456</v>
      </c>
    </row>
    <row r="52" spans="2:8" ht="24.95" customHeight="1">
      <c r="B52" s="305" t="s">
        <v>249</v>
      </c>
      <c r="C52" s="306" t="s">
        <v>250</v>
      </c>
      <c r="D52" s="309">
        <v>1080</v>
      </c>
      <c r="E52" s="309" t="s">
        <v>248</v>
      </c>
      <c r="F52" s="310">
        <v>6950</v>
      </c>
      <c r="G52" s="301">
        <f>F52*D52</f>
        <v>7506000</v>
      </c>
      <c r="H52" s="302">
        <f t="shared" si="1"/>
        <v>45490.909090909088</v>
      </c>
    </row>
    <row r="53" spans="2:8" ht="24.95" customHeight="1">
      <c r="B53" s="84" t="s">
        <v>251</v>
      </c>
      <c r="C53" s="68" t="s">
        <v>252</v>
      </c>
      <c r="D53" s="53">
        <f>30*15</f>
        <v>450</v>
      </c>
      <c r="E53" s="51" t="s">
        <v>201</v>
      </c>
      <c r="F53" s="73">
        <v>1000</v>
      </c>
      <c r="G53" s="57">
        <f>F53*D53</f>
        <v>450000</v>
      </c>
      <c r="H53" s="85">
        <f t="shared" si="1"/>
        <v>2727.2727272727275</v>
      </c>
    </row>
    <row r="54" spans="2:8" ht="24.95" customHeight="1" thickBot="1">
      <c r="B54" s="87"/>
      <c r="C54" s="101" t="s">
        <v>253</v>
      </c>
      <c r="D54" s="90"/>
      <c r="E54" s="90"/>
      <c r="F54" s="92"/>
      <c r="G54" s="92">
        <f>SUM(G35:G53)</f>
        <v>48980000</v>
      </c>
      <c r="H54" s="93">
        <f t="shared" si="1"/>
        <v>296848.48484848486</v>
      </c>
    </row>
    <row r="55" spans="2:8" ht="24.95" customHeight="1">
      <c r="B55" s="94" t="s">
        <v>254</v>
      </c>
      <c r="C55" s="95" t="s">
        <v>255</v>
      </c>
      <c r="D55" s="102"/>
      <c r="E55" s="102"/>
      <c r="F55" s="103"/>
      <c r="G55" s="103"/>
      <c r="H55" s="104"/>
    </row>
    <row r="56" spans="2:8" ht="24.95" customHeight="1">
      <c r="B56" s="318" t="s">
        <v>116</v>
      </c>
      <c r="C56" s="312" t="s">
        <v>256</v>
      </c>
      <c r="D56" s="313">
        <v>5</v>
      </c>
      <c r="E56" s="326" t="s">
        <v>257</v>
      </c>
      <c r="F56" s="314">
        <v>75000</v>
      </c>
      <c r="G56" s="314">
        <f>D56*F56</f>
        <v>375000</v>
      </c>
      <c r="H56" s="315">
        <f t="shared" si="1"/>
        <v>2272.7272727272725</v>
      </c>
    </row>
    <row r="57" spans="2:8" ht="24.95" customHeight="1">
      <c r="B57" s="318" t="s">
        <v>106</v>
      </c>
      <c r="C57" s="312" t="s">
        <v>258</v>
      </c>
      <c r="D57" s="313">
        <v>6</v>
      </c>
      <c r="E57" s="313" t="s">
        <v>237</v>
      </c>
      <c r="F57" s="314">
        <v>200000</v>
      </c>
      <c r="G57" s="314">
        <f>D57*F57</f>
        <v>1200000</v>
      </c>
      <c r="H57" s="315">
        <f t="shared" si="1"/>
        <v>7272.727272727273</v>
      </c>
    </row>
    <row r="58" spans="2:8" ht="24.95" customHeight="1">
      <c r="B58" s="84" t="s">
        <v>259</v>
      </c>
      <c r="C58" s="52" t="s">
        <v>260</v>
      </c>
      <c r="D58" s="56">
        <v>180</v>
      </c>
      <c r="E58" s="56" t="s">
        <v>201</v>
      </c>
      <c r="F58" s="57">
        <v>8250</v>
      </c>
      <c r="G58" s="57">
        <f>F58*D58</f>
        <v>1485000</v>
      </c>
      <c r="H58" s="85">
        <f t="shared" si="1"/>
        <v>9000</v>
      </c>
    </row>
    <row r="59" spans="2:8" ht="24.95" customHeight="1">
      <c r="B59" s="327" t="s">
        <v>111</v>
      </c>
      <c r="C59" s="328" t="s">
        <v>112</v>
      </c>
      <c r="D59" s="329">
        <v>1</v>
      </c>
      <c r="E59" s="329" t="s">
        <v>261</v>
      </c>
      <c r="F59" s="330">
        <v>412500</v>
      </c>
      <c r="G59" s="330">
        <f>+F59</f>
        <v>412500</v>
      </c>
      <c r="H59" s="315">
        <f t="shared" si="1"/>
        <v>2500</v>
      </c>
    </row>
    <row r="60" spans="2:8" ht="24.95" customHeight="1" thickBot="1">
      <c r="B60" s="87"/>
      <c r="C60" s="105" t="s">
        <v>262</v>
      </c>
      <c r="D60" s="89"/>
      <c r="E60" s="89"/>
      <c r="F60" s="91"/>
      <c r="G60" s="91">
        <f>SUM(G56:G58)</f>
        <v>3060000</v>
      </c>
      <c r="H60" s="106">
        <f t="shared" si="1"/>
        <v>18545.454545454544</v>
      </c>
    </row>
    <row r="61" spans="2:8" ht="24.95" customHeight="1">
      <c r="B61" s="94" t="s">
        <v>263</v>
      </c>
      <c r="C61" s="95" t="s">
        <v>264</v>
      </c>
      <c r="D61" s="102"/>
      <c r="E61" s="102"/>
      <c r="F61" s="103"/>
      <c r="G61" s="103"/>
      <c r="H61" s="104"/>
    </row>
    <row r="62" spans="2:8" ht="24.95" customHeight="1">
      <c r="B62" s="305" t="s">
        <v>77</v>
      </c>
      <c r="C62" s="299" t="s">
        <v>265</v>
      </c>
      <c r="D62" s="300">
        <v>8</v>
      </c>
      <c r="E62" s="300" t="s">
        <v>266</v>
      </c>
      <c r="F62" s="301">
        <v>350000</v>
      </c>
      <c r="G62" s="301">
        <f>D62*F62</f>
        <v>2800000</v>
      </c>
      <c r="H62" s="302">
        <f t="shared" si="1"/>
        <v>16969.696969696968</v>
      </c>
    </row>
    <row r="63" spans="2:8" ht="24.95" customHeight="1">
      <c r="B63" s="305" t="s">
        <v>79</v>
      </c>
      <c r="C63" s="299" t="s">
        <v>267</v>
      </c>
      <c r="D63" s="300">
        <v>2</v>
      </c>
      <c r="E63" s="300" t="s">
        <v>267</v>
      </c>
      <c r="F63" s="301">
        <v>250000</v>
      </c>
      <c r="G63" s="301">
        <f>D63*F63</f>
        <v>500000</v>
      </c>
      <c r="H63" s="302">
        <f t="shared" si="1"/>
        <v>3030.3030303030305</v>
      </c>
    </row>
    <row r="64" spans="2:8" ht="24.95" customHeight="1">
      <c r="B64" s="305" t="s">
        <v>84</v>
      </c>
      <c r="C64" s="299" t="s">
        <v>268</v>
      </c>
      <c r="D64" s="300">
        <v>12</v>
      </c>
      <c r="E64" s="300" t="s">
        <v>192</v>
      </c>
      <c r="F64" s="301">
        <v>100000</v>
      </c>
      <c r="G64" s="301">
        <f>F64*D64</f>
        <v>1200000</v>
      </c>
      <c r="H64" s="302">
        <f t="shared" si="1"/>
        <v>7272.727272727273</v>
      </c>
    </row>
    <row r="65" spans="2:8" ht="24.95" customHeight="1" thickBot="1">
      <c r="B65" s="87"/>
      <c r="C65" s="105" t="s">
        <v>269</v>
      </c>
      <c r="D65" s="89"/>
      <c r="E65" s="89"/>
      <c r="F65" s="91"/>
      <c r="G65" s="91">
        <f>SUM(G62:G64)</f>
        <v>4500000</v>
      </c>
      <c r="H65" s="106">
        <f t="shared" si="1"/>
        <v>27272.727272727272</v>
      </c>
    </row>
    <row r="66" spans="2:8" ht="24.95" customHeight="1">
      <c r="B66" s="94" t="s">
        <v>270</v>
      </c>
      <c r="C66" s="95" t="s">
        <v>271</v>
      </c>
      <c r="D66" s="102"/>
      <c r="E66" s="102"/>
      <c r="F66" s="103"/>
      <c r="G66" s="103"/>
      <c r="H66" s="104"/>
    </row>
    <row r="67" spans="2:8" ht="24.95" customHeight="1">
      <c r="B67" s="84" t="s">
        <v>272</v>
      </c>
      <c r="C67" s="52" t="s">
        <v>273</v>
      </c>
      <c r="D67" s="56">
        <v>12</v>
      </c>
      <c r="E67" s="56" t="s">
        <v>192</v>
      </c>
      <c r="F67" s="57">
        <v>200000</v>
      </c>
      <c r="G67" s="57">
        <f>D67*F67</f>
        <v>2400000</v>
      </c>
      <c r="H67" s="85">
        <f t="shared" si="1"/>
        <v>14545.454545454546</v>
      </c>
    </row>
    <row r="68" spans="2:8" ht="24.95" customHeight="1">
      <c r="B68" s="84" t="s">
        <v>274</v>
      </c>
      <c r="C68" s="52" t="s">
        <v>275</v>
      </c>
      <c r="D68" s="56">
        <v>12</v>
      </c>
      <c r="E68" s="56" t="s">
        <v>192</v>
      </c>
      <c r="F68" s="57">
        <v>90000</v>
      </c>
      <c r="G68" s="57">
        <f>F68*D68</f>
        <v>1080000</v>
      </c>
      <c r="H68" s="85">
        <f t="shared" si="1"/>
        <v>6545.454545454545</v>
      </c>
    </row>
    <row r="69" spans="2:8" ht="24.95" customHeight="1">
      <c r="B69" s="84" t="s">
        <v>121</v>
      </c>
      <c r="C69" s="52" t="s">
        <v>276</v>
      </c>
      <c r="D69" s="56">
        <v>12</v>
      </c>
      <c r="E69" s="56" t="s">
        <v>206</v>
      </c>
      <c r="F69" s="57">
        <v>120000</v>
      </c>
      <c r="G69" s="57">
        <f t="shared" ref="G69:G70" si="6">D69*F69</f>
        <v>1440000</v>
      </c>
      <c r="H69" s="85">
        <f t="shared" si="1"/>
        <v>8727.2727272727279</v>
      </c>
    </row>
    <row r="70" spans="2:8" ht="24.95" customHeight="1">
      <c r="B70" s="318" t="s">
        <v>126</v>
      </c>
      <c r="C70" s="322" t="s">
        <v>277</v>
      </c>
      <c r="D70" s="323">
        <v>12</v>
      </c>
      <c r="E70" s="323" t="s">
        <v>192</v>
      </c>
      <c r="F70" s="325">
        <v>240000</v>
      </c>
      <c r="G70" s="314">
        <f t="shared" si="6"/>
        <v>2880000</v>
      </c>
      <c r="H70" s="315">
        <f t="shared" si="1"/>
        <v>17454.545454545456</v>
      </c>
    </row>
    <row r="71" spans="2:8" ht="24.95" customHeight="1">
      <c r="B71" s="84" t="s">
        <v>278</v>
      </c>
      <c r="C71" s="68" t="s">
        <v>279</v>
      </c>
      <c r="D71" s="51">
        <v>1</v>
      </c>
      <c r="E71" s="51" t="s">
        <v>280</v>
      </c>
      <c r="F71" s="54">
        <v>660000</v>
      </c>
      <c r="G71" s="57">
        <f>F71*D71</f>
        <v>660000</v>
      </c>
      <c r="H71" s="85">
        <f t="shared" si="1"/>
        <v>4000</v>
      </c>
    </row>
    <row r="72" spans="2:8" ht="24.95" customHeight="1">
      <c r="B72" s="86"/>
      <c r="C72" s="66" t="s">
        <v>281</v>
      </c>
      <c r="D72" s="58"/>
      <c r="E72" s="58"/>
      <c r="F72" s="59"/>
      <c r="G72" s="59">
        <f>SUM(G67:G71)</f>
        <v>8460000</v>
      </c>
      <c r="H72" s="100">
        <f t="shared" ref="H72:H75" si="7">+G72/165</f>
        <v>51272.727272727272</v>
      </c>
    </row>
    <row r="73" spans="2:8" ht="24.95" customHeight="1" thickBot="1">
      <c r="B73" s="107"/>
      <c r="C73" s="105" t="s">
        <v>282</v>
      </c>
      <c r="D73" s="89"/>
      <c r="E73" s="89"/>
      <c r="F73" s="91"/>
      <c r="G73" s="92">
        <f>G72+G60+G54+G33+G13+G65</f>
        <v>265895300</v>
      </c>
      <c r="H73" s="93">
        <f t="shared" si="7"/>
        <v>1611486.6666666667</v>
      </c>
    </row>
    <row r="74" spans="2:8" ht="24.95" customHeight="1" thickBot="1">
      <c r="B74" s="108" t="s">
        <v>283</v>
      </c>
      <c r="C74" s="109" t="s">
        <v>284</v>
      </c>
      <c r="D74" s="110">
        <v>1</v>
      </c>
      <c r="E74" s="111" t="s">
        <v>261</v>
      </c>
      <c r="F74" s="112"/>
      <c r="G74" s="112">
        <f>+G73*7%</f>
        <v>18612671</v>
      </c>
      <c r="H74" s="113">
        <f>+H73*7%</f>
        <v>112804.06666666668</v>
      </c>
    </row>
    <row r="75" spans="2:8" ht="24.95" customHeight="1" thickBot="1">
      <c r="B75" s="114"/>
      <c r="C75" s="115" t="s">
        <v>285</v>
      </c>
      <c r="D75" s="116"/>
      <c r="E75" s="116"/>
      <c r="F75" s="117"/>
      <c r="G75" s="118">
        <f>G73+G74</f>
        <v>284507971</v>
      </c>
      <c r="H75" s="119">
        <f t="shared" si="7"/>
        <v>1724290.7333333334</v>
      </c>
    </row>
  </sheetData>
  <conditionalFormatting sqref="C20">
    <cfRule type="cellIs" dxfId="1" priority="1" stopIfTrue="1" operator="equal">
      <formula>"(blank)"</formula>
    </cfRule>
  </conditionalFormatting>
  <conditionalFormatting sqref="C21 C14:C19 C23:C30 C33:C40 C42:C48 C55:C71">
    <cfRule type="cellIs" dxfId="0" priority="2" stopIfTrue="1" operator="equal">
      <formula>"(blank)"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GOOnlineGuidanceTemplate" ma:contentTypeID="0x010100B55474DA9735C494339AB5204D2F6D360045B313D2AF10FB4AAD7BF17BCD6687E7" ma:contentTypeVersion="13" ma:contentTypeDescription="Create a new document." ma:contentTypeScope="" ma:versionID="f4432a3e92d324a6bf148fc7c27be99e">
  <xsd:schema xmlns:xsd="http://www.w3.org/2001/XMLSchema" xmlns:xs="http://www.w3.org/2001/XMLSchema" xmlns:p="http://schemas.microsoft.com/office/2006/metadata/properties" xmlns:ns2="41f52aae-ba92-4980-83d8-39629621008c" xmlns:ns3="7b65b1aa-6268-4811-b017-ba1933dd0326" targetNamespace="http://schemas.microsoft.com/office/2006/metadata/properties" ma:root="true" ma:fieldsID="191e0e9aa3aef1dc63045c223b2ac4b5" ns2:_="" ns3:_="">
    <xsd:import namespace="41f52aae-ba92-4980-83d8-39629621008c"/>
    <xsd:import namespace="7b65b1aa-6268-4811-b017-ba1933dd0326"/>
    <xsd:element name="properties">
      <xsd:complexType>
        <xsd:sequence>
          <xsd:element name="documentManagement">
            <xsd:complexType>
              <xsd:all>
                <xsd:element ref="ns2:p75d8c1866154d169f9787e2f8ad3758" minOccurs="0"/>
                <xsd:element ref="ns2:TaxCatchAll" minOccurs="0"/>
                <xsd:element ref="ns2:TaxCatchAllLabel" minOccurs="0"/>
                <xsd:element ref="ns2:NGOOnlineSortOrder" minOccurs="0"/>
                <xsd:element ref="ns2:NGOOnlineDocumentOwner" minOccurs="0"/>
                <xsd:element ref="ns2:NGOOnlineShowInNewFromTemplate" minOccurs="0"/>
                <xsd:element ref="ns2:i9f2da93fcc74e869d070fd34a0597c4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52aae-ba92-4980-83d8-39629621008c" elementFormDefault="qualified">
    <xsd:import namespace="http://schemas.microsoft.com/office/2006/documentManagement/types"/>
    <xsd:import namespace="http://schemas.microsoft.com/office/infopath/2007/PartnerControls"/>
    <xsd:element name="p75d8c1866154d169f9787e2f8ad3758" ma:index="8" nillable="true" ma:taxonomy="true" ma:internalName="p75d8c1866154d169f9787e2f8ad3758" ma:taxonomyFieldName="NGOOnlinePriorityGroup" ma:displayName="Priority group" ma:fieldId="{975d8c18-6615-4d16-9f97-87e2f8ad3758}" ma:sspId="79c2aa1a-90e3-4f4e-984f-01bee3202f4d" ma:termSetId="8d2b82a3-46ce-4702-a913-05f37331d82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20f4bd8-1b80-4d99-8488-5780f73f7e66}" ma:internalName="TaxCatchAll" ma:showField="CatchAllData" ma:web="41f52aae-ba92-4980-83d8-3962962100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20f4bd8-1b80-4d99-8488-5780f73f7e66}" ma:internalName="TaxCatchAllLabel" ma:readOnly="true" ma:showField="CatchAllDataLabel" ma:web="41f52aae-ba92-4980-83d8-3962962100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GOOnlineSortOrder" ma:index="12" nillable="true" ma:displayName="Sort order" ma:hidden="true" ma:internalName="NGOOnlineSortOrder">
      <xsd:simpleType>
        <xsd:restriction base="dms:Number"/>
      </xsd:simpleType>
    </xsd:element>
    <xsd:element name="NGOOnlineDocumentOwner" ma:index="13" nillable="true" ma:displayName="Owner" ma:description="" ma:hidden="true" ma:internalName="NGOOnlineDocumentOwner">
      <xsd:simpleType>
        <xsd:restriction base="dms:Text"/>
      </xsd:simpleType>
    </xsd:element>
    <xsd:element name="NGOOnlineShowInNewFromTemplate" ma:index="14" nillable="true" ma:displayName="Show as template" ma:hidden="true" ma:internalName="NGOOnlineShowInNewFromTemplate">
      <xsd:simpleType>
        <xsd:restriction base="dms:Boolean"/>
      </xsd:simpleType>
    </xsd:element>
    <xsd:element name="i9f2da93fcc74e869d070fd34a0597c4" ma:index="15" nillable="true" ma:taxonomy="true" ma:internalName="i9f2da93fcc74e869d070fd34a0597c4" ma:taxonomyFieldName="NGOOnlineDocumentType" ma:displayName="Document types" ma:fieldId="{29f2da93-fcc7-4e86-9d07-0fd34a0597c4}" ma:taxonomyMulti="true" ma:sspId="79c2aa1a-90e3-4f4e-984f-01bee3202f4d" ma:termSetId="10aa0220-c21a-4b73-8f2c-5d7b2b13ac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92bdb0fa944447acf309642a11bf0d" ma:index="17" nillable="true" ma:taxonomy="true" ma:internalName="cc92bdb0fa944447acf309642a11bf0d" ma:taxonomyFieldName="NGOOnlineKeywords" ma:displayName="Keywords" ma:fieldId="{cc92bdb0-fa94-4447-acf3-09642a11bf0d}" ma:taxonomyMulti="true" ma:sspId="79c2aa1a-90e3-4f4e-984f-01bee3202f4d" ma:termSetId="52d06867-5634-4fe7-beef-87f05d0b919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5b1aa-6268-4811-b017-ba1933dd03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f2da93fcc74e869d070fd34a0597c4 xmlns="41f52aae-ba92-4980-83d8-39629621008c">
      <Terms xmlns="http://schemas.microsoft.com/office/infopath/2007/PartnerControls"/>
    </i9f2da93fcc74e869d070fd34a0597c4>
    <NGOOnlineDocumentOwner xmlns="41f52aae-ba92-4980-83d8-39629621008c">{"Id":100015,"Name":"Dave McEntee","Guid":"00000000-0000-0000-0000-000000000000"}</NGOOnlineDocumentOwner>
    <TaxCatchAll xmlns="41f52aae-ba92-4980-83d8-39629621008c">
      <Value>3</Value>
    </TaxCatchAll>
    <NGOOnlineSortOrder xmlns="41f52aae-ba92-4980-83d8-39629621008c" xsi:nil="true"/>
    <cc92bdb0fa944447acf309642a11bf0d xmlns="41f52aae-ba92-4980-83d8-39629621008c">
      <Terms xmlns="http://schemas.microsoft.com/office/infopath/2007/PartnerControls"/>
    </cc92bdb0fa944447acf309642a11bf0d>
    <p75d8c1866154d169f9787e2f8ad3758 xmlns="41f52aae-ba92-4980-83d8-39629621008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resources</TermName>
          <TermId xmlns="http://schemas.microsoft.com/office/infopath/2007/PartnerControls">6c774fdc-1469-4427-bb56-21bff1ea8c89</TermId>
        </TermInfo>
      </Terms>
    </p75d8c1866154d169f9787e2f8ad3758>
    <NGOOnlineShowInNewFromTemplate xmlns="41f52aae-ba92-4980-83d8-39629621008c">true</NGOOnlineShowInNewFromTemplate>
  </documentManagement>
</p:properties>
</file>

<file path=customXml/itemProps1.xml><?xml version="1.0" encoding="utf-8"?>
<ds:datastoreItem xmlns:ds="http://schemas.openxmlformats.org/officeDocument/2006/customXml" ds:itemID="{4E509715-0ECA-44AF-B121-F66B293F33F7}"/>
</file>

<file path=customXml/itemProps2.xml><?xml version="1.0" encoding="utf-8"?>
<ds:datastoreItem xmlns:ds="http://schemas.openxmlformats.org/officeDocument/2006/customXml" ds:itemID="{C7B3C6A5-A6F9-42D3-9089-4877BDD21A3C}"/>
</file>

<file path=customXml/itemProps3.xml><?xml version="1.0" encoding="utf-8"?>
<ds:datastoreItem xmlns:ds="http://schemas.openxmlformats.org/officeDocument/2006/customXml" ds:itemID="{DEB11B92-CD42-4361-BE7B-185C349AB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 7-2 Template for a Procurement Plan Sample Nov 2021.xlsx</dc:title>
  <dc:subject/>
  <dc:creator/>
  <cp:keywords/>
  <dc:description/>
  <cp:lastModifiedBy>Dave McEntee</cp:lastModifiedBy>
  <cp:revision/>
  <dcterms:created xsi:type="dcterms:W3CDTF">2020-09-16T07:19:28Z</dcterms:created>
  <dcterms:modified xsi:type="dcterms:W3CDTF">2021-11-25T09:44:16Z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GOOnlinePriorityGroup">
    <vt:lpwstr>3;#General resources|6c774fdc-1469-4427-bb56-21bff1ea8c89</vt:lpwstr>
  </property>
  <property fmtid="{D5CDD505-2E9C-101B-9397-08002B2CF9AE}" pid="3" name="ContentTypeId">
    <vt:lpwstr>0x010100B55474DA9735C494339AB5204D2F6D360045B313D2AF10FB4AAD7BF17BCD6687E7</vt:lpwstr>
  </property>
  <property fmtid="{D5CDD505-2E9C-101B-9397-08002B2CF9AE}" pid="4" name="NGOOnlineKeywords">
    <vt:lpwstr/>
  </property>
  <property fmtid="{D5CDD505-2E9C-101B-9397-08002B2CF9AE}" pid="5" name="NGOOnlineDocumentType">
    <vt:lpwstr/>
  </property>
</Properties>
</file>